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070" activeTab="0"/>
  </bookViews>
  <sheets>
    <sheet name="Flu 2004" sheetId="1" r:id="rId1"/>
    <sheet name="Worked" sheetId="2" r:id="rId2"/>
    <sheet name="Sheet3" sheetId="3" r:id="rId3"/>
  </sheets>
  <definedNames>
    <definedName name="b">'Worked'!$H$4</definedName>
    <definedName name="g">'Worked'!$H$5</definedName>
    <definedName name="I0">'Worked'!$H$3</definedName>
    <definedName name="N">'Worked'!$H$1</definedName>
    <definedName name="S0">'Worked'!$H$2</definedName>
    <definedName name="solver_adj" localSheetId="1" hidden="1">'Worked'!$H$4:$H$5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'Worked'!$E$51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<sst xmlns="http://schemas.openxmlformats.org/spreadsheetml/2006/main" count="21" uniqueCount="17">
  <si>
    <t>Week</t>
  </si>
  <si>
    <t>Infected</t>
  </si>
  <si>
    <t>S(n)</t>
  </si>
  <si>
    <t>I(n)</t>
  </si>
  <si>
    <t>err</t>
  </si>
  <si>
    <t>N</t>
  </si>
  <si>
    <t>S0</t>
  </si>
  <si>
    <t>I0</t>
  </si>
  <si>
    <t>b</t>
  </si>
  <si>
    <t>g</t>
  </si>
  <si>
    <t>7/g</t>
  </si>
  <si>
    <t>R0</t>
  </si>
  <si>
    <t>s0</t>
  </si>
  <si>
    <t>i0</t>
  </si>
  <si>
    <t>beta</t>
  </si>
  <si>
    <t>gamma</t>
  </si>
  <si>
    <t>7/gamma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</si>
</sst>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2004-2005 Flu Season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75"/>
          <c:w val="0.91725"/>
          <c:h val="0.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Worked!$A$2:$A$50</c:f>
              <c:numCache/>
            </c:numRef>
          </c:xVal>
          <c:yVal>
            <c:numRef>
              <c:f>Worked!$B$2:$B$50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Worked!$A$2:$A$50</c:f>
              <c:numCache/>
            </c:numRef>
          </c:xVal>
          <c:yVal>
            <c:numRef>
              <c:f>Worked!$D$2:$D$50</c:f>
              <c:numCache/>
            </c:numRef>
          </c:yVal>
          <c:smooth val="0"/>
        </c:ser>
        <c:axId val="61480998"/>
        <c:axId val="16458071"/>
      </c:scatterChart>
      <c:valAx>
        <c:axId val="6148099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8071"/>
        <c:crosses val="autoZero"/>
        <c:crossBetween val="midCat"/>
        <c:dispUnits/>
      </c:valAx>
      <c:valAx>
        <c:axId val="1645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Infecteds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8099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10</xdr:row>
      <xdr:rowOff>0</xdr:rowOff>
    </xdr:from>
    <xdr:to>
      <xdr:col>13</xdr:col>
      <xdr:colOff>428625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324225" y="1619250"/>
        <a:ext cx="5029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H3" sqref="H3"/>
    </sheetView>
  </sheetViews>
  <sheetFormatPr defaultColWidth="9.140625" defaultRowHeight="12.75"/>
  <sheetData>
    <row r="1" spans="1:8" ht="12.75">
      <c r="A1" s="1" t="s">
        <v>0</v>
      </c>
      <c r="B1" s="1" t="s">
        <v>1</v>
      </c>
      <c r="G1" t="s">
        <v>5</v>
      </c>
      <c r="H1" s="2">
        <v>157756</v>
      </c>
    </row>
    <row r="2" spans="1:7" ht="12.75">
      <c r="A2" s="1">
        <v>0</v>
      </c>
      <c r="B2" s="1">
        <v>3</v>
      </c>
      <c r="G2" t="s">
        <v>12</v>
      </c>
    </row>
    <row r="3" spans="1:7" ht="12.75">
      <c r="A3" s="1">
        <f>A2+1</f>
        <v>1</v>
      </c>
      <c r="B3" s="1">
        <v>2</v>
      </c>
      <c r="G3" t="s">
        <v>13</v>
      </c>
    </row>
    <row r="4" spans="1:10" ht="12.75">
      <c r="A4" s="1">
        <f aca="true" t="shared" si="0" ref="A4:A18">A3+1</f>
        <v>2</v>
      </c>
      <c r="B4" s="1">
        <v>7</v>
      </c>
      <c r="G4" t="s">
        <v>14</v>
      </c>
      <c r="J4" t="s">
        <v>11</v>
      </c>
    </row>
    <row r="5" spans="1:10" ht="12.75">
      <c r="A5" s="1">
        <f t="shared" si="0"/>
        <v>3</v>
      </c>
      <c r="B5" s="1">
        <v>12</v>
      </c>
      <c r="G5" t="s">
        <v>15</v>
      </c>
      <c r="J5" t="s">
        <v>16</v>
      </c>
    </row>
    <row r="6" spans="1:2" ht="12.75">
      <c r="A6" s="1">
        <f t="shared" si="0"/>
        <v>4</v>
      </c>
      <c r="B6" s="1">
        <v>9</v>
      </c>
    </row>
    <row r="7" spans="1:2" ht="12.75">
      <c r="A7" s="1">
        <f t="shared" si="0"/>
        <v>5</v>
      </c>
      <c r="B7" s="1">
        <v>10</v>
      </c>
    </row>
    <row r="8" spans="1:2" ht="12.75">
      <c r="A8" s="1">
        <f t="shared" si="0"/>
        <v>6</v>
      </c>
      <c r="B8" s="1">
        <v>27</v>
      </c>
    </row>
    <row r="9" spans="1:2" ht="12.75">
      <c r="A9" s="1">
        <f t="shared" si="0"/>
        <v>7</v>
      </c>
      <c r="B9" s="1">
        <v>21</v>
      </c>
    </row>
    <row r="10" spans="1:2" ht="12.75">
      <c r="A10" s="1">
        <f t="shared" si="0"/>
        <v>8</v>
      </c>
      <c r="B10" s="1">
        <v>36</v>
      </c>
    </row>
    <row r="11" spans="1:2" ht="12.75">
      <c r="A11" s="1">
        <f t="shared" si="0"/>
        <v>9</v>
      </c>
      <c r="B11" s="1">
        <v>63</v>
      </c>
    </row>
    <row r="12" spans="1:2" ht="12.75">
      <c r="A12" s="1">
        <f t="shared" si="0"/>
        <v>10</v>
      </c>
      <c r="B12" s="1">
        <v>108</v>
      </c>
    </row>
    <row r="13" spans="1:2" ht="12.75">
      <c r="A13" s="1">
        <f t="shared" si="0"/>
        <v>11</v>
      </c>
      <c r="B13" s="1">
        <v>255</v>
      </c>
    </row>
    <row r="14" spans="1:2" ht="12.75">
      <c r="A14" s="1">
        <f t="shared" si="0"/>
        <v>12</v>
      </c>
      <c r="B14" s="1">
        <v>472</v>
      </c>
    </row>
    <row r="15" spans="1:2" ht="12.75">
      <c r="A15" s="1">
        <f t="shared" si="0"/>
        <v>13</v>
      </c>
      <c r="B15" s="1">
        <v>675</v>
      </c>
    </row>
    <row r="16" spans="1:2" ht="12.75">
      <c r="A16" s="1">
        <f t="shared" si="0"/>
        <v>14</v>
      </c>
      <c r="B16" s="1">
        <v>580</v>
      </c>
    </row>
    <row r="17" spans="1:2" ht="12.75">
      <c r="A17" s="1">
        <f t="shared" si="0"/>
        <v>15</v>
      </c>
      <c r="B17" s="1">
        <v>844</v>
      </c>
    </row>
    <row r="18" spans="1:2" ht="12.75">
      <c r="A18" s="1">
        <f t="shared" si="0"/>
        <v>16</v>
      </c>
      <c r="B18" s="1">
        <v>974</v>
      </c>
    </row>
    <row r="19" spans="1:2" ht="12.75">
      <c r="A19" s="1">
        <f>A18+1</f>
        <v>17</v>
      </c>
      <c r="B19" s="1">
        <v>1096</v>
      </c>
    </row>
    <row r="20" spans="1:2" ht="12.75">
      <c r="A20" s="1">
        <f aca="true" t="shared" si="1" ref="A20:A35">A19+1</f>
        <v>18</v>
      </c>
      <c r="B20" s="1">
        <v>1354</v>
      </c>
    </row>
    <row r="21" spans="1:2" ht="12.75">
      <c r="A21" s="1">
        <f t="shared" si="1"/>
        <v>19</v>
      </c>
      <c r="B21" s="1">
        <v>1335</v>
      </c>
    </row>
    <row r="22" spans="1:2" ht="12.75">
      <c r="A22" s="1">
        <f t="shared" si="1"/>
        <v>20</v>
      </c>
      <c r="B22" s="1">
        <v>1109</v>
      </c>
    </row>
    <row r="23" spans="1:2" ht="12.75">
      <c r="A23" s="1">
        <f t="shared" si="1"/>
        <v>21</v>
      </c>
      <c r="B23" s="1">
        <v>936</v>
      </c>
    </row>
    <row r="24" spans="1:2" ht="12.75">
      <c r="A24" s="1">
        <f t="shared" si="1"/>
        <v>22</v>
      </c>
      <c r="B24" s="1">
        <v>627</v>
      </c>
    </row>
    <row r="25" spans="1:2" ht="12.75">
      <c r="A25" s="1">
        <f t="shared" si="1"/>
        <v>23</v>
      </c>
      <c r="B25" s="1">
        <v>476</v>
      </c>
    </row>
    <row r="26" spans="1:2" ht="12.75">
      <c r="A26" s="1">
        <f t="shared" si="1"/>
        <v>24</v>
      </c>
      <c r="B26" s="1">
        <v>295</v>
      </c>
    </row>
    <row r="27" spans="1:2" ht="12.75">
      <c r="A27" s="1">
        <f t="shared" si="1"/>
        <v>25</v>
      </c>
      <c r="B27" s="1">
        <v>164</v>
      </c>
    </row>
    <row r="28" spans="1:2" ht="12.75">
      <c r="A28" s="1">
        <f t="shared" si="1"/>
        <v>26</v>
      </c>
      <c r="B28" s="1">
        <v>94</v>
      </c>
    </row>
    <row r="29" spans="1:2" ht="12.75">
      <c r="A29" s="1">
        <f t="shared" si="1"/>
        <v>27</v>
      </c>
      <c r="B29" s="1">
        <v>37</v>
      </c>
    </row>
    <row r="30" spans="1:2" ht="12.75">
      <c r="A30" s="1">
        <f t="shared" si="1"/>
        <v>28</v>
      </c>
      <c r="B30" s="1">
        <v>26</v>
      </c>
    </row>
    <row r="31" spans="1:2" ht="12.75">
      <c r="A31" s="1">
        <f t="shared" si="1"/>
        <v>29</v>
      </c>
      <c r="B31" s="1">
        <v>15</v>
      </c>
    </row>
    <row r="32" spans="1:2" ht="12.75">
      <c r="A32" s="1">
        <f t="shared" si="1"/>
        <v>30</v>
      </c>
      <c r="B32" s="1">
        <v>8</v>
      </c>
    </row>
    <row r="33" spans="1:2" ht="12.75">
      <c r="A33" s="1">
        <f t="shared" si="1"/>
        <v>31</v>
      </c>
      <c r="B33" s="1">
        <v>5</v>
      </c>
    </row>
    <row r="34" spans="1:2" ht="12.75">
      <c r="A34" s="1">
        <f t="shared" si="1"/>
        <v>32</v>
      </c>
      <c r="B34" s="1">
        <v>3</v>
      </c>
    </row>
    <row r="35" spans="1:2" ht="12.75">
      <c r="A35" s="1">
        <f t="shared" si="1"/>
        <v>33</v>
      </c>
      <c r="B35" s="1">
        <v>1</v>
      </c>
    </row>
    <row r="36" spans="1:2" ht="12.75">
      <c r="A36" s="1">
        <f>A35+1</f>
        <v>34</v>
      </c>
      <c r="B36" s="1">
        <v>2</v>
      </c>
    </row>
    <row r="37" spans="1:2" ht="12.75">
      <c r="A37" s="1">
        <f aca="true" t="shared" si="2" ref="A37:A50">A36+1</f>
        <v>35</v>
      </c>
      <c r="B37" s="1">
        <v>0</v>
      </c>
    </row>
    <row r="38" spans="1:2" ht="12.75">
      <c r="A38" s="1">
        <f t="shared" si="2"/>
        <v>36</v>
      </c>
      <c r="B38" s="1">
        <v>2</v>
      </c>
    </row>
    <row r="39" spans="1:2" ht="12.75">
      <c r="A39" s="1">
        <f t="shared" si="2"/>
        <v>37</v>
      </c>
      <c r="B39" s="1">
        <v>1</v>
      </c>
    </row>
    <row r="40" spans="1:2" ht="12.75">
      <c r="A40" s="1">
        <f t="shared" si="2"/>
        <v>38</v>
      </c>
      <c r="B40" s="1">
        <v>6</v>
      </c>
    </row>
    <row r="41" spans="1:2" ht="12.75">
      <c r="A41" s="1">
        <f t="shared" si="2"/>
        <v>39</v>
      </c>
      <c r="B41" s="1">
        <v>0</v>
      </c>
    </row>
    <row r="42" spans="1:2" ht="12.75">
      <c r="A42" s="1">
        <f t="shared" si="2"/>
        <v>40</v>
      </c>
      <c r="B42" s="1">
        <v>0</v>
      </c>
    </row>
    <row r="43" spans="1:2" ht="12.75">
      <c r="A43" s="1">
        <f t="shared" si="2"/>
        <v>41</v>
      </c>
      <c r="B43" s="1">
        <v>1</v>
      </c>
    </row>
    <row r="44" spans="1:2" ht="12.75">
      <c r="A44" s="1">
        <f t="shared" si="2"/>
        <v>42</v>
      </c>
      <c r="B44" s="1">
        <v>0</v>
      </c>
    </row>
    <row r="45" spans="1:2" ht="12.75">
      <c r="A45" s="1">
        <f t="shared" si="2"/>
        <v>43</v>
      </c>
      <c r="B45" s="1">
        <v>0</v>
      </c>
    </row>
    <row r="46" spans="1:2" ht="12.75">
      <c r="A46" s="1">
        <f t="shared" si="2"/>
        <v>44</v>
      </c>
      <c r="B46" s="1">
        <v>0</v>
      </c>
    </row>
    <row r="47" spans="1:2" ht="12.75">
      <c r="A47" s="1">
        <f t="shared" si="2"/>
        <v>45</v>
      </c>
      <c r="B47" s="1">
        <v>1</v>
      </c>
    </row>
    <row r="48" spans="1:2" ht="12.75">
      <c r="A48" s="1">
        <f t="shared" si="2"/>
        <v>46</v>
      </c>
      <c r="B48" s="1">
        <v>0</v>
      </c>
    </row>
    <row r="49" spans="1:2" ht="12.75">
      <c r="A49" s="1">
        <f t="shared" si="2"/>
        <v>47</v>
      </c>
      <c r="B49" s="1">
        <v>3</v>
      </c>
    </row>
    <row r="50" spans="1:2" ht="12.75">
      <c r="A50" s="1">
        <f t="shared" si="2"/>
        <v>48</v>
      </c>
      <c r="B50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H1" sqref="H1"/>
    </sheetView>
  </sheetViews>
  <sheetFormatPr defaultColWidth="9.140625" defaultRowHeight="12.75"/>
  <sheetData>
    <row r="1" spans="1:8" ht="12.7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G1" t="s">
        <v>5</v>
      </c>
      <c r="H1" s="2">
        <v>157756</v>
      </c>
    </row>
    <row r="2" spans="1:8" ht="12.75">
      <c r="A2" s="1">
        <v>0</v>
      </c>
      <c r="B2" s="1">
        <v>3</v>
      </c>
      <c r="C2">
        <f>S0</f>
        <v>157753</v>
      </c>
      <c r="D2">
        <f>I0</f>
        <v>3</v>
      </c>
      <c r="E2">
        <f>(B2-D2)^2</f>
        <v>0</v>
      </c>
      <c r="G2" t="s">
        <v>6</v>
      </c>
      <c r="H2" s="2">
        <f>H1-H3</f>
        <v>157753</v>
      </c>
    </row>
    <row r="3" spans="1:8" ht="12.75">
      <c r="A3" s="1">
        <f>A2+1</f>
        <v>1</v>
      </c>
      <c r="B3" s="1">
        <v>2</v>
      </c>
      <c r="C3">
        <f>C2-(b/N)*C2*D2</f>
        <v>157741.02218449643</v>
      </c>
      <c r="D3">
        <f>(1-g)*D2+(b/N)*C2*D2</f>
        <v>4.427073722602257</v>
      </c>
      <c r="E3">
        <f aca="true" t="shared" si="0" ref="E3:E50">(B3-D3)^2</f>
        <v>5.890686854946378</v>
      </c>
      <c r="G3" t="s">
        <v>7</v>
      </c>
      <c r="H3">
        <v>3</v>
      </c>
    </row>
    <row r="4" spans="1:11" ht="12.75">
      <c r="A4" s="1">
        <f aca="true" t="shared" si="1" ref="A4:A18">A3+1</f>
        <v>2</v>
      </c>
      <c r="B4" s="1">
        <v>7</v>
      </c>
      <c r="C4">
        <f>C3-(b/N)*C3*D3</f>
        <v>157723.3479691367</v>
      </c>
      <c r="D4">
        <f>(1-g)*D3+(b/N)*C3*D3</f>
        <v>6.531651851476321</v>
      </c>
      <c r="E4">
        <f t="shared" si="0"/>
        <v>0.2193499882255584</v>
      </c>
      <c r="G4" t="s">
        <v>8</v>
      </c>
      <c r="H4">
        <v>3.992681095517157</v>
      </c>
      <c r="J4" t="s">
        <v>11</v>
      </c>
      <c r="K4">
        <f>H4/H5</f>
        <v>1.1352797305818654</v>
      </c>
    </row>
    <row r="5" spans="1:11" ht="12.75">
      <c r="A5" s="1">
        <f t="shared" si="1"/>
        <v>3</v>
      </c>
      <c r="B5" s="1">
        <v>12</v>
      </c>
      <c r="C5">
        <f>C4-(b/N)*C4*D4</f>
        <v>157697.27456400683</v>
      </c>
      <c r="D5">
        <f>(1-g)*D4+(b/N)*C4*D4</f>
        <v>9.63379961860332</v>
      </c>
      <c r="E5">
        <f t="shared" si="0"/>
        <v>5.598904244921797</v>
      </c>
      <c r="G5" t="s">
        <v>9</v>
      </c>
      <c r="H5">
        <v>3.5169139269938228</v>
      </c>
      <c r="J5" t="s">
        <v>10</v>
      </c>
      <c r="K5">
        <f>7/H5</f>
        <v>1.9903813813218452</v>
      </c>
    </row>
    <row r="6" spans="1:5" ht="12.75">
      <c r="A6" s="1">
        <f t="shared" si="1"/>
        <v>4</v>
      </c>
      <c r="B6" s="1">
        <v>9</v>
      </c>
      <c r="C6">
        <f>C5-(b/N)*C5*D5</f>
        <v>157658.82419305886</v>
      </c>
      <c r="D6">
        <f>(1-g)*D5+(b/N)*C5*D5</f>
        <v>14.202926518034491</v>
      </c>
      <c r="E6">
        <f t="shared" si="0"/>
        <v>27.070444352066517</v>
      </c>
    </row>
    <row r="7" spans="1:5" ht="12.75">
      <c r="A7" s="1">
        <f t="shared" si="1"/>
        <v>5</v>
      </c>
      <c r="B7" s="1">
        <v>10</v>
      </c>
      <c r="C7">
        <f>C6-(b/N)*C6*D6</f>
        <v>157602.15136814804</v>
      </c>
      <c r="D7">
        <f>(1-g)*D6+(b/N)*C6*D6</f>
        <v>20.925281353490128</v>
      </c>
      <c r="E7">
        <f t="shared" si="0"/>
        <v>119.36177265291909</v>
      </c>
    </row>
    <row r="8" spans="1:5" ht="12.75">
      <c r="A8" s="1">
        <f t="shared" si="1"/>
        <v>6</v>
      </c>
      <c r="B8" s="1">
        <v>27</v>
      </c>
      <c r="C8">
        <f>C7-(b/N)*C7*D7</f>
        <v>157518.68487149285</v>
      </c>
      <c r="D8">
        <f>(1-g)*D7+(b/N)*C7*D7</f>
        <v>30.799364590336864</v>
      </c>
      <c r="E8">
        <f t="shared" si="0"/>
        <v>14.43517129030561</v>
      </c>
    </row>
    <row r="9" spans="1:5" ht="12.75">
      <c r="A9" s="1">
        <f t="shared" si="1"/>
        <v>7</v>
      </c>
      <c r="B9" s="1">
        <v>21</v>
      </c>
      <c r="C9">
        <f>C8-(b/N)*C8*D8</f>
        <v>157395.8978197452</v>
      </c>
      <c r="D9">
        <f>(1-g)*D8+(b/N)*C8*D8</f>
        <v>45.26770206764883</v>
      </c>
      <c r="E9">
        <f t="shared" si="0"/>
        <v>588.9213636441672</v>
      </c>
    </row>
    <row r="10" spans="1:5" ht="12.75">
      <c r="A10" s="1">
        <f t="shared" si="1"/>
        <v>8</v>
      </c>
      <c r="B10" s="1">
        <v>36</v>
      </c>
      <c r="C10">
        <f>C9-(b/N)*C9*D9</f>
        <v>157215.5708869899</v>
      </c>
      <c r="D10">
        <f>(1-g)*D9+(b/N)*C9*D9</f>
        <v>66.39202297821915</v>
      </c>
      <c r="E10">
        <f t="shared" si="0"/>
        <v>923.6750607086005</v>
      </c>
    </row>
    <row r="11" spans="1:5" ht="12.75">
      <c r="A11" s="1">
        <f t="shared" si="1"/>
        <v>9</v>
      </c>
      <c r="B11" s="1">
        <v>63</v>
      </c>
      <c r="C11">
        <f>C10-(b/N)*C10*D10</f>
        <v>156951.3968113249</v>
      </c>
      <c r="D11">
        <f>(1-g)*D10+(b/N)*C10*D10</f>
        <v>97.0710683898254</v>
      </c>
      <c r="E11">
        <f t="shared" si="0"/>
        <v>1160.8377012241594</v>
      </c>
    </row>
    <row r="12" spans="1:5" ht="12.75">
      <c r="A12" s="1">
        <f t="shared" si="1"/>
        <v>10</v>
      </c>
      <c r="B12" s="1">
        <v>108</v>
      </c>
      <c r="C12">
        <f>C11-(b/N)*C11*D11</f>
        <v>156565.7997350391</v>
      </c>
      <c r="D12">
        <f>(1-g)*D11+(b/N)*C11*D11</f>
        <v>141.27755234729207</v>
      </c>
      <c r="E12">
        <f t="shared" si="0"/>
        <v>1107.3954902267642</v>
      </c>
    </row>
    <row r="13" spans="1:5" ht="12.75">
      <c r="A13" s="1">
        <f t="shared" si="1"/>
        <v>11</v>
      </c>
      <c r="B13" s="1">
        <v>255</v>
      </c>
      <c r="C13">
        <f>C12-(b/N)*C12*D12</f>
        <v>156005.97923174207</v>
      </c>
      <c r="D13">
        <f>(1-g)*D12+(b/N)*C12*D12</f>
        <v>204.23706422252366</v>
      </c>
      <c r="E13">
        <f t="shared" si="0"/>
        <v>2576.875648748188</v>
      </c>
    </row>
    <row r="14" spans="1:5" ht="12.75">
      <c r="A14" s="1">
        <f t="shared" si="1"/>
        <v>12</v>
      </c>
      <c r="B14" s="1">
        <v>472</v>
      </c>
      <c r="C14">
        <f>C13-(b/N)*C13*D13</f>
        <v>155199.5717646665</v>
      </c>
      <c r="D14">
        <f>(1-g)*D13+(b/N)*C13*D13</f>
        <v>292.3603557255725</v>
      </c>
      <c r="E14">
        <f t="shared" si="0"/>
        <v>32270.401795042853</v>
      </c>
    </row>
    <row r="15" spans="1:5" ht="12.75">
      <c r="A15" s="1">
        <f t="shared" si="1"/>
        <v>13</v>
      </c>
      <c r="B15" s="1">
        <v>675</v>
      </c>
      <c r="C15">
        <f>C14-(b/N)*C14*D14</f>
        <v>154051.1861654639</v>
      </c>
      <c r="D15">
        <f>(1-g)*D14+(b/N)*C14*D14</f>
        <v>412.53974817603216</v>
      </c>
      <c r="E15">
        <f t="shared" si="0"/>
        <v>68885.38378750061</v>
      </c>
    </row>
    <row r="16" spans="1:5" ht="12.75">
      <c r="A16" s="1">
        <f t="shared" si="1"/>
        <v>14</v>
      </c>
      <c r="B16" s="1">
        <v>580</v>
      </c>
      <c r="C16">
        <f>C15-(b/N)*C15*D15</f>
        <v>152442.7286904303</v>
      </c>
      <c r="D16">
        <f>(1-g)*D15+(b/N)*C15*D15</f>
        <v>570.1304374108242</v>
      </c>
      <c r="E16">
        <f t="shared" si="0"/>
        <v>97.40826570165768</v>
      </c>
    </row>
    <row r="17" spans="1:5" ht="12.75">
      <c r="A17" s="1">
        <f t="shared" si="1"/>
        <v>15</v>
      </c>
      <c r="B17" s="1">
        <v>844</v>
      </c>
      <c r="C17">
        <f>C16-(b/N)*C16*D16</f>
        <v>150243.04781633636</v>
      </c>
      <c r="D17">
        <f>(1-g)*D16+(b/N)*C16*D16</f>
        <v>764.7116359715415</v>
      </c>
      <c r="E17">
        <f t="shared" si="0"/>
        <v>6286.644670309359</v>
      </c>
    </row>
    <row r="18" spans="1:5" ht="12.75">
      <c r="A18" s="1">
        <f t="shared" si="1"/>
        <v>16</v>
      </c>
      <c r="B18" s="1">
        <v>974</v>
      </c>
      <c r="C18">
        <f>C17-(b/N)*C17*D17</f>
        <v>147335.20570864904</v>
      </c>
      <c r="D18">
        <f>(1-g)*D17+(b/N)*C17*D17</f>
        <v>983.1287409763061</v>
      </c>
      <c r="E18">
        <f t="shared" si="0"/>
        <v>83.33391181248936</v>
      </c>
    </row>
    <row r="19" spans="1:5" ht="12.75">
      <c r="A19" s="1">
        <f>A18+1</f>
        <v>17</v>
      </c>
      <c r="B19" s="1">
        <v>1096</v>
      </c>
      <c r="C19">
        <f>C18-(b/N)*C18*D18</f>
        <v>143669.1786688833</v>
      </c>
      <c r="D19">
        <f>(1-g)*D18+(b/N)*C18*D18</f>
        <v>1191.5766195745505</v>
      </c>
      <c r="E19">
        <f t="shared" si="0"/>
        <v>9134.890209298346</v>
      </c>
    </row>
    <row r="20" spans="1:5" ht="12.75">
      <c r="A20" s="1">
        <f aca="true" t="shared" si="2" ref="A20:A35">A19+1</f>
        <v>18</v>
      </c>
      <c r="B20" s="1">
        <v>1354</v>
      </c>
      <c r="C20">
        <f>C19-(b/N)*C19*D19</f>
        <v>139336.4217973905</v>
      </c>
      <c r="D20">
        <f>(1-g)*D19+(b/N)*C19*D19</f>
        <v>1333.6610826053957</v>
      </c>
      <c r="E20">
        <f t="shared" si="0"/>
        <v>413.6715607845383</v>
      </c>
    </row>
    <row r="21" spans="1:5" ht="12.75">
      <c r="A21" s="1">
        <f t="shared" si="2"/>
        <v>19</v>
      </c>
      <c r="B21" s="1">
        <v>1335</v>
      </c>
      <c r="C21">
        <f>C20-(b/N)*C20*D20</f>
        <v>134633.27137282488</v>
      </c>
      <c r="D21">
        <f>(1-g)*D20+(b/N)*C20*D20</f>
        <v>1346.4402718664364</v>
      </c>
      <c r="E21">
        <f t="shared" si="0"/>
        <v>130.87982037797696</v>
      </c>
    </row>
    <row r="22" spans="1:5" ht="12.75">
      <c r="A22" s="1">
        <f t="shared" si="2"/>
        <v>20</v>
      </c>
      <c r="B22" s="1">
        <v>1109</v>
      </c>
      <c r="C22">
        <f>C21-(b/N)*C21*D21</f>
        <v>130045.32609779076</v>
      </c>
      <c r="D22">
        <f>(1-g)*D21+(b/N)*C21*D21</f>
        <v>1199.0710029081251</v>
      </c>
      <c r="E22">
        <f t="shared" si="0"/>
        <v>8112.785564875487</v>
      </c>
    </row>
    <row r="23" spans="1:5" ht="12.75">
      <c r="A23" s="1">
        <f t="shared" si="2"/>
        <v>21</v>
      </c>
      <c r="B23" s="1">
        <v>936</v>
      </c>
      <c r="C23">
        <f>C22-(b/N)*C22*D22</f>
        <v>126098.7690389423</v>
      </c>
      <c r="D23">
        <f>(1-g)*D22+(b/N)*C22*D22</f>
        <v>928.5985521745592</v>
      </c>
      <c r="E23">
        <f t="shared" si="0"/>
        <v>54.78142991272168</v>
      </c>
    </row>
    <row r="24" spans="1:5" ht="12.75">
      <c r="A24" s="1">
        <f t="shared" si="2"/>
        <v>22</v>
      </c>
      <c r="B24" s="1">
        <v>627</v>
      </c>
      <c r="C24">
        <f>C23-(b/N)*C23*D23</f>
        <v>123135.18268191985</v>
      </c>
      <c r="D24">
        <f>(1-g)*D23+(b/N)*C23*D23</f>
        <v>626.3837284679994</v>
      </c>
      <c r="E24">
        <f t="shared" si="0"/>
        <v>0.3797906011543789</v>
      </c>
    </row>
    <row r="25" spans="1:5" ht="12.75">
      <c r="A25" s="1">
        <f t="shared" si="2"/>
        <v>23</v>
      </c>
      <c r="B25" s="1">
        <v>476</v>
      </c>
      <c r="C25">
        <f>C24-(b/N)*C24*D24</f>
        <v>121183.08581619764</v>
      </c>
      <c r="D25">
        <f>(1-g)*D24+(b/N)*C24*D24</f>
        <v>375.5429358987908</v>
      </c>
      <c r="E25">
        <f t="shared" si="0"/>
        <v>10091.621727834454</v>
      </c>
    </row>
    <row r="26" spans="1:5" ht="12.75">
      <c r="A26" s="1">
        <f t="shared" si="2"/>
        <v>24</v>
      </c>
      <c r="B26" s="1">
        <v>295</v>
      </c>
      <c r="C26">
        <f>C25-(b/N)*C25*D25</f>
        <v>120031.27714975225</v>
      </c>
      <c r="D26">
        <f>(1-g)*D25+(b/N)*C25*D25</f>
        <v>206.59942089757624</v>
      </c>
      <c r="E26">
        <f t="shared" si="0"/>
        <v>7814.662385643881</v>
      </c>
    </row>
    <row r="27" spans="1:5" ht="12.75">
      <c r="A27" s="1">
        <f t="shared" si="2"/>
        <v>25</v>
      </c>
      <c r="B27" s="1">
        <v>164</v>
      </c>
      <c r="C27">
        <f>C26-(b/N)*C26*D26</f>
        <v>119403.64921591764</v>
      </c>
      <c r="D27">
        <f>(1-g)*D26+(b/N)*C26*D26</f>
        <v>107.63497406864144</v>
      </c>
      <c r="E27">
        <f t="shared" si="0"/>
        <v>3177.016148242723</v>
      </c>
    </row>
    <row r="28" spans="1:5" ht="12.75">
      <c r="A28" s="1">
        <f t="shared" si="2"/>
        <v>26</v>
      </c>
      <c r="B28" s="1">
        <v>94</v>
      </c>
      <c r="C28">
        <f>C27-(b/N)*C27*D27</f>
        <v>119078.3749181145</v>
      </c>
      <c r="D28">
        <f>(1-g)*D27+(b/N)*C27*D27</f>
        <v>54.366332538160066</v>
      </c>
      <c r="E28">
        <f t="shared" si="0"/>
        <v>1570.8275964757095</v>
      </c>
    </row>
    <row r="29" spans="1:5" ht="12.75">
      <c r="A29" s="1">
        <f t="shared" si="2"/>
        <v>27</v>
      </c>
      <c r="B29" s="1">
        <v>37</v>
      </c>
      <c r="C29">
        <f>C28-(b/N)*C28*D28</f>
        <v>118914.52671840941</v>
      </c>
      <c r="D29">
        <f>(1-g)*D28+(b/N)*C28*D28</f>
        <v>27.012820180208706</v>
      </c>
      <c r="E29">
        <f t="shared" si="0"/>
        <v>99.74376075284646</v>
      </c>
    </row>
    <row r="30" spans="1:5" ht="12.75">
      <c r="A30" s="1">
        <f t="shared" si="2"/>
        <v>28</v>
      </c>
      <c r="B30" s="1">
        <v>26</v>
      </c>
      <c r="C30">
        <f>C29-(b/N)*C29*D29</f>
        <v>118833.2280229504</v>
      </c>
      <c r="D30">
        <f>(1-g)*D29+(b/N)*C29*D29</f>
        <v>13.309752140068952</v>
      </c>
      <c r="E30">
        <f t="shared" si="0"/>
        <v>161.04239074648456</v>
      </c>
    </row>
    <row r="31" spans="1:5" ht="12.75">
      <c r="A31" s="1">
        <f t="shared" si="2"/>
        <v>29</v>
      </c>
      <c r="B31" s="1">
        <v>15</v>
      </c>
      <c r="C31">
        <f>C30-(b/N)*C30*D30</f>
        <v>118793.19792985766</v>
      </c>
      <c r="D31">
        <f>(1-g)*D30+(b/N)*C30*D30</f>
        <v>6.530592566558099</v>
      </c>
      <c r="E31">
        <f t="shared" si="0"/>
        <v>71.73086227364094</v>
      </c>
    </row>
    <row r="32" spans="1:5" ht="12.75">
      <c r="A32" s="1">
        <f t="shared" si="2"/>
        <v>30</v>
      </c>
      <c r="B32" s="1">
        <v>8</v>
      </c>
      <c r="C32">
        <f>C31-(b/N)*C31*D31</f>
        <v>118773.56329175385</v>
      </c>
      <c r="D32">
        <f>(1-g)*D31+(b/N)*C31*D31</f>
        <v>3.1976987215209363</v>
      </c>
      <c r="E32">
        <f t="shared" si="0"/>
        <v>23.06209756928165</v>
      </c>
    </row>
    <row r="33" spans="1:5" ht="12.75">
      <c r="A33" s="1">
        <f t="shared" si="2"/>
        <v>31</v>
      </c>
      <c r="B33" s="1">
        <v>5</v>
      </c>
      <c r="C33">
        <f>C32-(b/N)*C32*D32</f>
        <v>118763.95079808723</v>
      </c>
      <c r="D33">
        <f>(1-g)*D32+(b/N)*C32*D32</f>
        <v>1.5641612200885042</v>
      </c>
      <c r="E33">
        <f t="shared" si="0"/>
        <v>11.804988121543715</v>
      </c>
    </row>
    <row r="34" spans="1:5" ht="12.75">
      <c r="A34" s="1">
        <f t="shared" si="2"/>
        <v>32</v>
      </c>
      <c r="B34" s="1">
        <v>3</v>
      </c>
      <c r="C34">
        <f>C33-(b/N)*C33*D33</f>
        <v>118759.24920663354</v>
      </c>
      <c r="D34">
        <f>(1-g)*D33+(b/N)*C33*D33</f>
        <v>0.7647322947887236</v>
      </c>
      <c r="E34">
        <f t="shared" si="0"/>
        <v>4.996421713960485</v>
      </c>
    </row>
    <row r="35" spans="1:5" ht="12.75">
      <c r="A35" s="1">
        <f t="shared" si="2"/>
        <v>33</v>
      </c>
      <c r="B35" s="1">
        <v>1</v>
      </c>
      <c r="C35">
        <f>C34-(b/N)*C34*D34</f>
        <v>118756.95064786643</v>
      </c>
      <c r="D35">
        <f>(1-g)*D34+(b/N)*C34*D34</f>
        <v>0.37379340393099003</v>
      </c>
      <c r="E35">
        <f t="shared" si="0"/>
        <v>0.3921347009603362</v>
      </c>
    </row>
    <row r="36" spans="1:5" ht="12.75">
      <c r="A36" s="1">
        <f>A35+1</f>
        <v>34</v>
      </c>
      <c r="B36" s="1">
        <v>2</v>
      </c>
      <c r="C36">
        <f>C35-(b/N)*C35*D35</f>
        <v>118755.82715735583</v>
      </c>
      <c r="D36">
        <f>(1-g)*D35+(b/N)*C35*D35</f>
        <v>0.18268468641770375</v>
      </c>
      <c r="E36">
        <f t="shared" si="0"/>
        <v>3.30263494898072</v>
      </c>
    </row>
    <row r="37" spans="1:5" ht="12.75">
      <c r="A37" s="1">
        <f aca="true" t="shared" si="3" ref="A37:A50">A36+1</f>
        <v>35</v>
      </c>
      <c r="B37" s="1">
        <v>0</v>
      </c>
      <c r="C37">
        <f>C36-(b/N)*C36*D36</f>
        <v>118755.27807712123</v>
      </c>
      <c r="D37">
        <f>(1-g)*D36+(b/N)*C36*D36</f>
        <v>0.08927860310403296</v>
      </c>
      <c r="E37">
        <f t="shared" si="0"/>
        <v>0.007970668972207443</v>
      </c>
    </row>
    <row r="38" spans="1:5" ht="12.75">
      <c r="A38" s="1">
        <f t="shared" si="3"/>
        <v>36</v>
      </c>
      <c r="B38" s="1">
        <v>2</v>
      </c>
      <c r="C38">
        <f>C37-(b/N)*C37*D37</f>
        <v>118755.00974105737</v>
      </c>
      <c r="D38">
        <f>(1-g)*D37+(b/N)*C37*D37</f>
        <v>0.04362950433416596</v>
      </c>
      <c r="E38">
        <f t="shared" si="0"/>
        <v>3.8273855163117814</v>
      </c>
    </row>
    <row r="39" spans="1:5" ht="12.75">
      <c r="A39" s="1">
        <f t="shared" si="3"/>
        <v>37</v>
      </c>
      <c r="B39" s="1">
        <v>1</v>
      </c>
      <c r="C39">
        <f>C38-(b/N)*C38*D38</f>
        <v>118754.87860837158</v>
      </c>
      <c r="D39">
        <f>(1-g)*D38+(b/N)*C38*D38</f>
        <v>0.021320978696165005</v>
      </c>
      <c r="E39">
        <f t="shared" si="0"/>
        <v>0.9578126267402323</v>
      </c>
    </row>
    <row r="40" spans="1:5" ht="12.75">
      <c r="A40" s="1">
        <f t="shared" si="3"/>
        <v>38</v>
      </c>
      <c r="B40" s="1">
        <v>6</v>
      </c>
      <c r="C40">
        <f>C39-(b/N)*C39*D39</f>
        <v>118754.81452618327</v>
      </c>
      <c r="D40">
        <f>(1-g)*D39+(b/N)*C39*D39</f>
        <v>0.010419120093431745</v>
      </c>
      <c r="E40">
        <f t="shared" si="0"/>
        <v>35.87507911694234</v>
      </c>
    </row>
    <row r="41" spans="1:5" ht="12.75">
      <c r="A41" s="1">
        <f t="shared" si="3"/>
        <v>39</v>
      </c>
      <c r="B41" s="1">
        <v>0</v>
      </c>
      <c r="C41">
        <f>C40-(b/N)*C40*D40</f>
        <v>118754.7832105638</v>
      </c>
      <c r="D41">
        <f>(1-g)*D40+(b/N)*C40*D40</f>
        <v>0.005091590999487482</v>
      </c>
      <c r="E41">
        <f t="shared" si="0"/>
        <v>2.592429890606194E-05</v>
      </c>
    </row>
    <row r="42" spans="1:5" ht="12.75">
      <c r="A42" s="1">
        <f t="shared" si="3"/>
        <v>40</v>
      </c>
      <c r="B42" s="1">
        <v>0</v>
      </c>
      <c r="C42">
        <f>C41-(b/N)*C41*D41</f>
        <v>118754.76790732487</v>
      </c>
      <c r="D42">
        <f>(1-g)*D41+(b/N)*C41*D41</f>
        <v>0.002488142628900323</v>
      </c>
      <c r="E42">
        <f t="shared" si="0"/>
        <v>6.19085374175101E-06</v>
      </c>
    </row>
    <row r="43" spans="1:5" ht="12.75">
      <c r="A43" s="1">
        <f t="shared" si="3"/>
        <v>41</v>
      </c>
      <c r="B43" s="1">
        <v>1</v>
      </c>
      <c r="C43">
        <f>C42-(b/N)*C42*D42</f>
        <v>118754.76042898731</v>
      </c>
      <c r="D43">
        <f>(1-g)*D42+(b/N)*C42*D42</f>
        <v>0.0012158967276944804</v>
      </c>
      <c r="E43">
        <f t="shared" si="0"/>
        <v>0.9975696849494634</v>
      </c>
    </row>
    <row r="44" spans="1:5" ht="12.75">
      <c r="A44" s="1">
        <f t="shared" si="3"/>
        <v>42</v>
      </c>
      <c r="B44" s="1">
        <v>0</v>
      </c>
      <c r="C44">
        <f>C43-(b/N)*C43*D43</f>
        <v>118754.75677450003</v>
      </c>
      <c r="D44">
        <f>(1-g)*D43+(b/N)*C43*D43</f>
        <v>0.0005941798764429046</v>
      </c>
      <c r="E44">
        <f t="shared" si="0"/>
        <v>3.5304972556970537E-07</v>
      </c>
    </row>
    <row r="45" spans="1:5" ht="12.75">
      <c r="A45" s="1">
        <f t="shared" si="3"/>
        <v>43</v>
      </c>
      <c r="B45" s="1">
        <v>0</v>
      </c>
      <c r="C45">
        <f>C44-(b/N)*C44*D44</f>
        <v>118754.75498863887</v>
      </c>
      <c r="D45">
        <f>(1-g)*D44+(b/N)*C44*D44</f>
        <v>0.0002903615502091903</v>
      </c>
      <c r="E45">
        <f t="shared" si="0"/>
        <v>8.430982983988415E-08</v>
      </c>
    </row>
    <row r="46" spans="1:5" ht="12.75">
      <c r="A46" s="1">
        <f t="shared" si="3"/>
        <v>44</v>
      </c>
      <c r="B46" s="1">
        <v>0</v>
      </c>
      <c r="C46">
        <f>C45-(b/N)*C45*D45</f>
        <v>118754.75411593108</v>
      </c>
      <c r="D46">
        <f>(1-g)*D45+(b/N)*C45*D45</f>
        <v>0.00014189275905236959</v>
      </c>
      <c r="E46">
        <f t="shared" si="0"/>
        <v>2.013355507149381E-08</v>
      </c>
    </row>
    <row r="47" spans="1:5" ht="12.75">
      <c r="A47" s="1">
        <f t="shared" si="3"/>
        <v>45</v>
      </c>
      <c r="B47" s="1">
        <v>1</v>
      </c>
      <c r="C47">
        <f>C46-(b/N)*C46*D46</f>
        <v>118754.75368945961</v>
      </c>
      <c r="D47">
        <f>(1-g)*D46+(b/N)*C46*D46</f>
        <v>6.933960142786483E-05</v>
      </c>
      <c r="E47">
        <f t="shared" si="0"/>
        <v>0.9998613256051246</v>
      </c>
    </row>
    <row r="48" spans="1:5" ht="12.75">
      <c r="A48" s="1">
        <f t="shared" si="3"/>
        <v>46</v>
      </c>
      <c r="B48" s="1">
        <v>0</v>
      </c>
      <c r="C48">
        <f>C47-(b/N)*C47*D47</f>
        <v>118754.7534810532</v>
      </c>
      <c r="D48">
        <f>(1-g)*D47+(b/N)*C47*D47</f>
        <v>3.388460589595068E-05</v>
      </c>
      <c r="E48">
        <f t="shared" si="0"/>
        <v>1.1481665167238957E-09</v>
      </c>
    </row>
    <row r="49" spans="1:5" ht="12.75">
      <c r="A49" s="1">
        <f t="shared" si="3"/>
        <v>47</v>
      </c>
      <c r="B49" s="1">
        <v>3</v>
      </c>
      <c r="C49">
        <f>C48-(b/N)*C48*D48</f>
        <v>118754.75337920996</v>
      </c>
      <c r="D49">
        <f>(1-g)*D48+(b/N)*C48*D48</f>
        <v>1.655859682904918E-05</v>
      </c>
      <c r="E49">
        <f t="shared" si="0"/>
        <v>8.999900648693211</v>
      </c>
    </row>
    <row r="50" spans="1:5" ht="12.75">
      <c r="A50" s="1">
        <f t="shared" si="3"/>
        <v>48</v>
      </c>
      <c r="B50" s="1">
        <v>0</v>
      </c>
      <c r="C50">
        <f>C49-(b/N)*C49*D49</f>
        <v>118754.7533294416</v>
      </c>
      <c r="D50">
        <f>(1-g)*D49+(b/N)*C49*D49</f>
        <v>8.091790364707635E-06</v>
      </c>
      <c r="E50">
        <f t="shared" si="0"/>
        <v>6.547707130637533E-11</v>
      </c>
    </row>
    <row r="51" ht="12.75">
      <c r="E51">
        <f>SUM(E2:E50)</f>
        <v>155082.71116133896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2009-09-14T19:02:56Z</dcterms:created>
  <dcterms:modified xsi:type="dcterms:W3CDTF">2009-09-14T19:18:29Z</dcterms:modified>
  <cp:category/>
  <cp:version/>
  <cp:contentType/>
  <cp:contentStatus/>
</cp:coreProperties>
</file>