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8250"/>
  </bookViews>
  <sheets>
    <sheet name="Sheet1" sheetId="1" r:id="rId1"/>
    <sheet name="Sheet2" sheetId="2" r:id="rId2"/>
    <sheet name="Sheet3" sheetId="3" r:id="rId3"/>
  </sheets>
  <definedNames>
    <definedName name="A">Sheet1!$L$2</definedName>
    <definedName name="rr">Sheet1!$L$3</definedName>
    <definedName name="solver_adj" localSheetId="0" hidden="1">Sheet1!$L$2:$L$3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Sheet1!$I$28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N2" i="1" l="1"/>
  <c r="N5" i="1"/>
  <c r="N4" i="1"/>
  <c r="N3" i="1"/>
  <c r="K5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" i="1"/>
  <c r="I2" i="1" s="1"/>
  <c r="G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  <c r="I4" i="2"/>
  <c r="I5" i="2"/>
  <c r="I6" i="2"/>
  <c r="I7" i="2"/>
  <c r="I8" i="2"/>
  <c r="I9" i="2"/>
  <c r="I10" i="2"/>
  <c r="I11" i="2"/>
  <c r="I12" i="2"/>
  <c r="I13" i="2"/>
  <c r="I14" i="2"/>
  <c r="I3" i="2"/>
  <c r="I2" i="2"/>
  <c r="I28" i="1" l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E2" i="1"/>
  <c r="D2" i="1"/>
</calcChain>
</file>

<file path=xl/sharedStrings.xml><?xml version="1.0" encoding="utf-8"?>
<sst xmlns="http://schemas.openxmlformats.org/spreadsheetml/2006/main" count="89" uniqueCount="25">
  <si>
    <t>Meta (kcal)</t>
  </si>
  <si>
    <t>Wt (kg)</t>
  </si>
  <si>
    <t>Animal</t>
  </si>
  <si>
    <t>Mouse</t>
  </si>
  <si>
    <t>Rat</t>
  </si>
  <si>
    <t>Rabbit</t>
  </si>
  <si>
    <t>Guinea pig</t>
  </si>
  <si>
    <t>Cat</t>
  </si>
  <si>
    <t>Macque</t>
  </si>
  <si>
    <t>Dog</t>
  </si>
  <si>
    <t>Goat</t>
  </si>
  <si>
    <t>Chimpanzee</t>
  </si>
  <si>
    <t>Sheep</t>
  </si>
  <si>
    <t>Woman</t>
  </si>
  <si>
    <t>Cow</t>
  </si>
  <si>
    <t>Heifer</t>
  </si>
  <si>
    <t>ln(w)</t>
  </si>
  <si>
    <t>ln(M)</t>
  </si>
  <si>
    <t xml:space="preserve"> &amp; </t>
  </si>
  <si>
    <t xml:space="preserve"> \\ \hline</t>
  </si>
  <si>
    <t>sse</t>
  </si>
  <si>
    <t>model</t>
  </si>
  <si>
    <t>A</t>
  </si>
  <si>
    <t>rr</t>
  </si>
  <si>
    <t>model2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</si>
</sst>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0"/>
            <c:dispEq val="1"/>
            <c:trendlineLbl>
              <c:layout>
                <c:manualLayout>
                  <c:x val="-0.35563932633420825"/>
                  <c:y val="-1.4363517060367453E-2"/>
                </c:manualLayout>
              </c:layout>
              <c:numFmt formatCode="General" sourceLinked="0"/>
            </c:trendlineLbl>
          </c:trendline>
          <c:xVal>
            <c:numRef>
              <c:f>Sheet1!$B$2:$B$27</c:f>
              <c:numCache>
                <c:formatCode>General</c:formatCode>
                <c:ptCount val="26"/>
                <c:pt idx="0">
                  <c:v>2.1000000000000001E-2</c:v>
                </c:pt>
                <c:pt idx="1">
                  <c:v>0.28199999999999997</c:v>
                </c:pt>
                <c:pt idx="2">
                  <c:v>0.41</c:v>
                </c:pt>
                <c:pt idx="3">
                  <c:v>2.98</c:v>
                </c:pt>
                <c:pt idx="4">
                  <c:v>1.52</c:v>
                </c:pt>
                <c:pt idx="5">
                  <c:v>2.46</c:v>
                </c:pt>
                <c:pt idx="6">
                  <c:v>3.57</c:v>
                </c:pt>
                <c:pt idx="7">
                  <c:v>4.33</c:v>
                </c:pt>
                <c:pt idx="8">
                  <c:v>5.33</c:v>
                </c:pt>
                <c:pt idx="9">
                  <c:v>3</c:v>
                </c:pt>
                <c:pt idx="10">
                  <c:v>4.2</c:v>
                </c:pt>
                <c:pt idx="11">
                  <c:v>6.6</c:v>
                </c:pt>
                <c:pt idx="12">
                  <c:v>14.1</c:v>
                </c:pt>
                <c:pt idx="13">
                  <c:v>24.8</c:v>
                </c:pt>
                <c:pt idx="14">
                  <c:v>23.6</c:v>
                </c:pt>
                <c:pt idx="15">
                  <c:v>36</c:v>
                </c:pt>
                <c:pt idx="16">
                  <c:v>38</c:v>
                </c:pt>
                <c:pt idx="17">
                  <c:v>46.4</c:v>
                </c:pt>
                <c:pt idx="18">
                  <c:v>46.8</c:v>
                </c:pt>
                <c:pt idx="19">
                  <c:v>57.2</c:v>
                </c:pt>
                <c:pt idx="20">
                  <c:v>54.8</c:v>
                </c:pt>
                <c:pt idx="21">
                  <c:v>57.9</c:v>
                </c:pt>
                <c:pt idx="22">
                  <c:v>300</c:v>
                </c:pt>
                <c:pt idx="23">
                  <c:v>435</c:v>
                </c:pt>
                <c:pt idx="24">
                  <c:v>482</c:v>
                </c:pt>
                <c:pt idx="25">
                  <c:v>600</c:v>
                </c:pt>
              </c:numCache>
            </c:numRef>
          </c:xVal>
          <c:yVal>
            <c:numRef>
              <c:f>Sheet1!$C$2:$C$27</c:f>
              <c:numCache>
                <c:formatCode>General</c:formatCode>
                <c:ptCount val="26"/>
                <c:pt idx="0">
                  <c:v>3.6</c:v>
                </c:pt>
                <c:pt idx="1">
                  <c:v>28.1</c:v>
                </c:pt>
                <c:pt idx="2">
                  <c:v>35.1</c:v>
                </c:pt>
                <c:pt idx="3">
                  <c:v>167</c:v>
                </c:pt>
                <c:pt idx="4">
                  <c:v>83</c:v>
                </c:pt>
                <c:pt idx="5">
                  <c:v>119</c:v>
                </c:pt>
                <c:pt idx="6">
                  <c:v>154</c:v>
                </c:pt>
                <c:pt idx="7">
                  <c:v>191</c:v>
                </c:pt>
                <c:pt idx="8">
                  <c:v>233</c:v>
                </c:pt>
                <c:pt idx="9">
                  <c:v>152</c:v>
                </c:pt>
                <c:pt idx="10">
                  <c:v>207</c:v>
                </c:pt>
                <c:pt idx="11">
                  <c:v>288</c:v>
                </c:pt>
                <c:pt idx="12">
                  <c:v>534</c:v>
                </c:pt>
                <c:pt idx="13">
                  <c:v>875</c:v>
                </c:pt>
                <c:pt idx="14">
                  <c:v>872</c:v>
                </c:pt>
                <c:pt idx="15">
                  <c:v>800</c:v>
                </c:pt>
                <c:pt idx="16">
                  <c:v>1090</c:v>
                </c:pt>
                <c:pt idx="17">
                  <c:v>1254</c:v>
                </c:pt>
                <c:pt idx="18">
                  <c:v>1330</c:v>
                </c:pt>
                <c:pt idx="19">
                  <c:v>1368</c:v>
                </c:pt>
                <c:pt idx="20">
                  <c:v>1224</c:v>
                </c:pt>
                <c:pt idx="21">
                  <c:v>1320</c:v>
                </c:pt>
                <c:pt idx="22">
                  <c:v>4221</c:v>
                </c:pt>
                <c:pt idx="23">
                  <c:v>8166</c:v>
                </c:pt>
                <c:pt idx="24">
                  <c:v>7754</c:v>
                </c:pt>
                <c:pt idx="25">
                  <c:v>7877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Sheet1!$B$2:$B$27</c:f>
              <c:numCache>
                <c:formatCode>General</c:formatCode>
                <c:ptCount val="26"/>
                <c:pt idx="0">
                  <c:v>2.1000000000000001E-2</c:v>
                </c:pt>
                <c:pt idx="1">
                  <c:v>0.28199999999999997</c:v>
                </c:pt>
                <c:pt idx="2">
                  <c:v>0.41</c:v>
                </c:pt>
                <c:pt idx="3">
                  <c:v>2.98</c:v>
                </c:pt>
                <c:pt idx="4">
                  <c:v>1.52</c:v>
                </c:pt>
                <c:pt idx="5">
                  <c:v>2.46</c:v>
                </c:pt>
                <c:pt idx="6">
                  <c:v>3.57</c:v>
                </c:pt>
                <c:pt idx="7">
                  <c:v>4.33</c:v>
                </c:pt>
                <c:pt idx="8">
                  <c:v>5.33</c:v>
                </c:pt>
                <c:pt idx="9">
                  <c:v>3</c:v>
                </c:pt>
                <c:pt idx="10">
                  <c:v>4.2</c:v>
                </c:pt>
                <c:pt idx="11">
                  <c:v>6.6</c:v>
                </c:pt>
                <c:pt idx="12">
                  <c:v>14.1</c:v>
                </c:pt>
                <c:pt idx="13">
                  <c:v>24.8</c:v>
                </c:pt>
                <c:pt idx="14">
                  <c:v>23.6</c:v>
                </c:pt>
                <c:pt idx="15">
                  <c:v>36</c:v>
                </c:pt>
                <c:pt idx="16">
                  <c:v>38</c:v>
                </c:pt>
                <c:pt idx="17">
                  <c:v>46.4</c:v>
                </c:pt>
                <c:pt idx="18">
                  <c:v>46.8</c:v>
                </c:pt>
                <c:pt idx="19">
                  <c:v>57.2</c:v>
                </c:pt>
                <c:pt idx="20">
                  <c:v>54.8</c:v>
                </c:pt>
                <c:pt idx="21">
                  <c:v>57.9</c:v>
                </c:pt>
                <c:pt idx="22">
                  <c:v>300</c:v>
                </c:pt>
                <c:pt idx="23">
                  <c:v>435</c:v>
                </c:pt>
                <c:pt idx="24">
                  <c:v>482</c:v>
                </c:pt>
                <c:pt idx="25">
                  <c:v>600</c:v>
                </c:pt>
              </c:numCache>
            </c:numRef>
          </c:xVal>
          <c:yVal>
            <c:numRef>
              <c:f>Sheet1!$H$2:$H$27</c:f>
              <c:numCache>
                <c:formatCode>General</c:formatCode>
                <c:ptCount val="26"/>
                <c:pt idx="0">
                  <c:v>3.2802683308649274</c:v>
                </c:pt>
                <c:pt idx="1">
                  <c:v>24.142492173892503</c:v>
                </c:pt>
                <c:pt idx="2">
                  <c:v>32.187513862167968</c:v>
                </c:pt>
                <c:pt idx="3">
                  <c:v>147.80337547168833</c:v>
                </c:pt>
                <c:pt idx="4">
                  <c:v>88.105021959851641</c:v>
                </c:pt>
                <c:pt idx="5">
                  <c:v>127.55107574933874</c:v>
                </c:pt>
                <c:pt idx="6">
                  <c:v>169.81396908506952</c:v>
                </c:pt>
                <c:pt idx="7">
                  <c:v>196.96428598729642</c:v>
                </c:pt>
                <c:pt idx="8">
                  <c:v>231.06541308883078</c:v>
                </c:pt>
                <c:pt idx="9">
                  <c:v>148.56509701486101</c:v>
                </c:pt>
                <c:pt idx="10">
                  <c:v>192.40388222711351</c:v>
                </c:pt>
                <c:pt idx="11">
                  <c:v>272.30969349619085</c:v>
                </c:pt>
                <c:pt idx="12">
                  <c:v>487.99251497315902</c:v>
                </c:pt>
                <c:pt idx="13">
                  <c:v>753.13084746793447</c:v>
                </c:pt>
                <c:pt idx="14">
                  <c:v>724.9658361161396</c:v>
                </c:pt>
                <c:pt idx="15">
                  <c:v>1002.8827985468213</c:v>
                </c:pt>
                <c:pt idx="16">
                  <c:v>1045.4301622653077</c:v>
                </c:pt>
                <c:pt idx="17">
                  <c:v>1218.8464645426166</c:v>
                </c:pt>
                <c:pt idx="18">
                  <c:v>1226.9131235271911</c:v>
                </c:pt>
                <c:pt idx="19">
                  <c:v>1431.4866991328533</c:v>
                </c:pt>
                <c:pt idx="20">
                  <c:v>1385.1015912739861</c:v>
                </c:pt>
                <c:pt idx="21">
                  <c:v>1444.9301727216646</c:v>
                </c:pt>
                <c:pt idx="22">
                  <c:v>5115.4583312682598</c:v>
                </c:pt>
                <c:pt idx="23">
                  <c:v>6806.020610309497</c:v>
                </c:pt>
                <c:pt idx="24">
                  <c:v>7364.3631562250193</c:v>
                </c:pt>
                <c:pt idx="25">
                  <c:v>8714.0741384318353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21696"/>
        <c:axId val="118623232"/>
      </c:scatterChart>
      <c:valAx>
        <c:axId val="118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23232"/>
        <c:crosses val="autoZero"/>
        <c:crossBetween val="midCat"/>
      </c:valAx>
      <c:valAx>
        <c:axId val="11862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21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36001749781279E-2"/>
          <c:y val="7.4548702245552642E-2"/>
          <c:w val="0.9205557742782152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9.7174978127734027E-2"/>
                  <c:y val="-4.0499052201808106E-2"/>
                </c:manualLayout>
              </c:layout>
              <c:numFmt formatCode="General" sourceLinked="0"/>
            </c:trendlineLbl>
          </c:trendline>
          <c:xVal>
            <c:numRef>
              <c:f>Sheet1!$D$2:$D$27</c:f>
              <c:numCache>
                <c:formatCode>General</c:formatCode>
                <c:ptCount val="26"/>
                <c:pt idx="0">
                  <c:v>-3.8632328412587138</c:v>
                </c:pt>
                <c:pt idx="1">
                  <c:v>-1.2658482080440236</c:v>
                </c:pt>
                <c:pt idx="2">
                  <c:v>-0.89159811928378363</c:v>
                </c:pt>
                <c:pt idx="3">
                  <c:v>1.091923300517313</c:v>
                </c:pt>
                <c:pt idx="4">
                  <c:v>0.41871033485818504</c:v>
                </c:pt>
                <c:pt idx="5">
                  <c:v>0.90016134994427144</c:v>
                </c:pt>
                <c:pt idx="6">
                  <c:v>1.2725655957915476</c:v>
                </c:pt>
                <c:pt idx="7">
                  <c:v>1.4655675420143985</c:v>
                </c:pt>
                <c:pt idx="8">
                  <c:v>1.6733512381777531</c:v>
                </c:pt>
                <c:pt idx="9">
                  <c:v>1.0986122886681098</c:v>
                </c:pt>
                <c:pt idx="10">
                  <c:v>1.4350845252893227</c:v>
                </c:pt>
                <c:pt idx="11">
                  <c:v>1.8870696490323797</c:v>
                </c:pt>
                <c:pt idx="12">
                  <c:v>2.6461747973841225</c:v>
                </c:pt>
                <c:pt idx="13">
                  <c:v>3.2108436531709366</c:v>
                </c:pt>
                <c:pt idx="14">
                  <c:v>3.1612467120315646</c:v>
                </c:pt>
                <c:pt idx="15">
                  <c:v>3.5835189384561099</c:v>
                </c:pt>
                <c:pt idx="16">
                  <c:v>3.6375861597263857</c:v>
                </c:pt>
                <c:pt idx="17">
                  <c:v>3.8372994592322094</c:v>
                </c:pt>
                <c:pt idx="18">
                  <c:v>3.8458832029236012</c:v>
                </c:pt>
                <c:pt idx="19">
                  <c:v>4.0465538983857519</c:v>
                </c:pt>
                <c:pt idx="20">
                  <c:v>4.00369019395397</c:v>
                </c:pt>
                <c:pt idx="21">
                  <c:v>4.0587173845789497</c:v>
                </c:pt>
                <c:pt idx="22">
                  <c:v>5.7037824746562009</c:v>
                </c:pt>
                <c:pt idx="23">
                  <c:v>6.0753460310886842</c:v>
                </c:pt>
                <c:pt idx="24">
                  <c:v>6.1779441140506002</c:v>
                </c:pt>
                <c:pt idx="25">
                  <c:v>6.3969296552161463</c:v>
                </c:pt>
              </c:numCache>
            </c:numRef>
          </c:xVal>
          <c:yVal>
            <c:numRef>
              <c:f>Sheet1!$E$2:$E$27</c:f>
              <c:numCache>
                <c:formatCode>General</c:formatCode>
                <c:ptCount val="26"/>
                <c:pt idx="0">
                  <c:v>1.2809338454620642</c:v>
                </c:pt>
                <c:pt idx="1">
                  <c:v>3.3357695763396999</c:v>
                </c:pt>
                <c:pt idx="2">
                  <c:v>3.55820113047182</c:v>
                </c:pt>
                <c:pt idx="3">
                  <c:v>5.1179938124167554</c:v>
                </c:pt>
                <c:pt idx="4">
                  <c:v>4.4188406077965983</c:v>
                </c:pt>
                <c:pt idx="5">
                  <c:v>4.7791234931115296</c:v>
                </c:pt>
                <c:pt idx="6">
                  <c:v>5.0369526024136295</c:v>
                </c:pt>
                <c:pt idx="7">
                  <c:v>5.2522734280466299</c:v>
                </c:pt>
                <c:pt idx="8">
                  <c:v>5.4510384535657002</c:v>
                </c:pt>
                <c:pt idx="9">
                  <c:v>5.0238805208462765</c:v>
                </c:pt>
                <c:pt idx="10">
                  <c:v>5.3327187932653688</c:v>
                </c:pt>
                <c:pt idx="11">
                  <c:v>5.6629604801359461</c:v>
                </c:pt>
                <c:pt idx="12">
                  <c:v>6.280395838960195</c:v>
                </c:pt>
                <c:pt idx="13">
                  <c:v>6.7742238863576141</c:v>
                </c:pt>
                <c:pt idx="14">
                  <c:v>6.7707894239089796</c:v>
                </c:pt>
                <c:pt idx="15">
                  <c:v>6.6846117276679271</c:v>
                </c:pt>
                <c:pt idx="16">
                  <c:v>6.9939329752231894</c:v>
                </c:pt>
                <c:pt idx="17">
                  <c:v>7.1340937211928663</c:v>
                </c:pt>
                <c:pt idx="18">
                  <c:v>7.1929342212157996</c:v>
                </c:pt>
                <c:pt idx="19">
                  <c:v>7.2211050981824956</c:v>
                </c:pt>
                <c:pt idx="20">
                  <c:v>7.1098794630722715</c:v>
                </c:pt>
                <c:pt idx="21">
                  <c:v>7.1853870155804165</c:v>
                </c:pt>
                <c:pt idx="22">
                  <c:v>8.3478273457824983</c:v>
                </c:pt>
                <c:pt idx="23">
                  <c:v>9.0077344718795214</c:v>
                </c:pt>
                <c:pt idx="24">
                  <c:v>8.9559641182308738</c:v>
                </c:pt>
                <c:pt idx="25">
                  <c:v>8.9717023997033252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43712"/>
        <c:axId val="118665984"/>
      </c:scatterChart>
      <c:valAx>
        <c:axId val="1186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65984"/>
        <c:crosses val="autoZero"/>
        <c:crossBetween val="midCat"/>
      </c:valAx>
      <c:valAx>
        <c:axId val="11866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4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166687</xdr:colOff>
      <xdr:row>6</xdr:row>
      <xdr:rowOff>119062</xdr:rowOff>
    </xdr:from>
    <xdr:to>
      <xdr:col>16</xdr:col>
      <xdr:colOff>52387</xdr:colOff>
      <xdr:row>21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214312</xdr:colOff>
      <xdr:row>17</xdr:row>
      <xdr:rowOff>52387</xdr:rowOff>
    </xdr:from>
    <xdr:to>
      <xdr:col>16</xdr:col>
      <xdr:colOff>519112</xdr:colOff>
      <xdr:row>31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I2" sqref="I2"/>
    </sheetView>
  </sheetViews>
  <sheetFormatPr defaultRowHeight="15" x14ac:dyDescent="0.25"/>
  <cols>
    <col min="1" max="1" width="12" bestFit="1" customWidth="1"/>
    <col min="3" max="3" width="10.85546875" bestFit="1" customWidth="1"/>
    <col min="7" max="7" width="12" bestFit="1" customWidth="1"/>
    <col min="9" max="9" width="12" bestFit="1" customWidth="1"/>
  </cols>
  <sheetData>
    <row r="1" spans="1:14" x14ac:dyDescent="0.25">
      <c r="A1" t="s">
        <v>2</v>
      </c>
      <c r="B1" t="s">
        <v>1</v>
      </c>
      <c r="C1" t="s">
        <v>0</v>
      </c>
      <c r="D1" t="s">
        <v>16</v>
      </c>
      <c r="E1" t="s">
        <v>17</v>
      </c>
      <c r="F1" t="s">
        <v>21</v>
      </c>
      <c r="G1" t="s">
        <v>20</v>
      </c>
      <c r="H1" t="s">
        <v>24</v>
      </c>
      <c r="I1" t="s">
        <v>20</v>
      </c>
    </row>
    <row r="2" spans="1:14" x14ac:dyDescent="0.25">
      <c r="A2" t="s">
        <v>3</v>
      </c>
      <c r="B2">
        <v>2.1000000000000001E-2</v>
      </c>
      <c r="C2">
        <v>3.6</v>
      </c>
      <c r="D2">
        <f>LN(B2)</f>
        <v>-3.8632328412587138</v>
      </c>
      <c r="E2">
        <f>LN(C2)</f>
        <v>1.2809338454620642</v>
      </c>
      <c r="F2">
        <f>66.82*B2^0.7565</f>
        <v>3.5947224815416279</v>
      </c>
      <c r="G2">
        <f>(C2-F2)^2</f>
        <v>2.7852201078459388E-5</v>
      </c>
      <c r="H2">
        <f t="shared" ref="H2:H27" si="0">A*B2^rr</f>
        <v>3.2802683308649274</v>
      </c>
      <c r="I2">
        <f>(C2-H2)^2</f>
        <v>0.10222834024789958</v>
      </c>
      <c r="K2" t="s">
        <v>22</v>
      </c>
      <c r="L2">
        <v>63.864100208288747</v>
      </c>
      <c r="N2">
        <f>LN(1000)</f>
        <v>6.9077552789821368</v>
      </c>
    </row>
    <row r="3" spans="1:14" x14ac:dyDescent="0.25">
      <c r="A3" t="s">
        <v>4</v>
      </c>
      <c r="B3">
        <v>0.28199999999999997</v>
      </c>
      <c r="C3">
        <v>28.1</v>
      </c>
      <c r="D3">
        <f t="shared" ref="D3:D27" si="1">LN(B3)</f>
        <v>-1.2658482080440236</v>
      </c>
      <c r="E3">
        <f t="shared" ref="E3:E27" si="2">LN(C3)</f>
        <v>3.3357695763396999</v>
      </c>
      <c r="F3">
        <f t="shared" ref="F3:F27" si="3">66.82*B3^0.7565</f>
        <v>25.646016759830161</v>
      </c>
      <c r="G3">
        <f t="shared" ref="G3:G27" si="4">(C3-F3)^2</f>
        <v>6.022033743034469</v>
      </c>
      <c r="H3">
        <f t="shared" si="0"/>
        <v>24.142492173892503</v>
      </c>
      <c r="I3">
        <f t="shared" ref="I3:I27" si="5">(C3-H3)^2</f>
        <v>15.661868193702098</v>
      </c>
      <c r="K3" t="s">
        <v>23</v>
      </c>
      <c r="L3">
        <v>0.76848388025799641</v>
      </c>
      <c r="N3">
        <f>LN(0.02)</f>
        <v>-3.912023005428146</v>
      </c>
    </row>
    <row r="4" spans="1:14" x14ac:dyDescent="0.25">
      <c r="A4" t="s">
        <v>6</v>
      </c>
      <c r="B4">
        <v>0.41</v>
      </c>
      <c r="C4">
        <v>35.1</v>
      </c>
      <c r="D4">
        <f t="shared" si="1"/>
        <v>-0.89159811928378363</v>
      </c>
      <c r="E4">
        <f t="shared" si="2"/>
        <v>3.55820113047182</v>
      </c>
      <c r="F4">
        <f t="shared" si="3"/>
        <v>34.03905220293337</v>
      </c>
      <c r="G4">
        <f t="shared" si="4"/>
        <v>1.1256102281005391</v>
      </c>
      <c r="H4">
        <f t="shared" si="0"/>
        <v>32.187513862167968</v>
      </c>
      <c r="I4">
        <f t="shared" si="5"/>
        <v>8.4825755030637531</v>
      </c>
      <c r="N4">
        <f>LN(3.6)</f>
        <v>1.2809338454620642</v>
      </c>
    </row>
    <row r="5" spans="1:14" x14ac:dyDescent="0.25">
      <c r="A5" t="s">
        <v>5</v>
      </c>
      <c r="B5">
        <v>2.98</v>
      </c>
      <c r="C5">
        <v>167</v>
      </c>
      <c r="D5">
        <f t="shared" si="1"/>
        <v>1.091923300517313</v>
      </c>
      <c r="E5">
        <f t="shared" si="2"/>
        <v>5.1179938124167554</v>
      </c>
      <c r="F5">
        <f t="shared" si="3"/>
        <v>152.63392597537739</v>
      </c>
      <c r="G5">
        <f t="shared" si="4"/>
        <v>206.38408288093635</v>
      </c>
      <c r="H5">
        <f t="shared" si="0"/>
        <v>147.80337547168833</v>
      </c>
      <c r="I5">
        <f t="shared" si="5"/>
        <v>368.51039328097738</v>
      </c>
      <c r="K5">
        <f>(G28-I28)/I28</f>
        <v>4.5250754394778006E-2</v>
      </c>
      <c r="N5">
        <f>LN(8166)</f>
        <v>9.0077344718795214</v>
      </c>
    </row>
    <row r="6" spans="1:14" x14ac:dyDescent="0.25">
      <c r="A6" t="s">
        <v>5</v>
      </c>
      <c r="B6">
        <v>1.52</v>
      </c>
      <c r="C6">
        <v>83</v>
      </c>
      <c r="D6">
        <f t="shared" si="1"/>
        <v>0.41871033485818504</v>
      </c>
      <c r="E6">
        <f t="shared" si="2"/>
        <v>4.4188406077965983</v>
      </c>
      <c r="F6">
        <f t="shared" si="3"/>
        <v>91.721499382862191</v>
      </c>
      <c r="G6">
        <f t="shared" si="4"/>
        <v>76.064551485265582</v>
      </c>
      <c r="H6">
        <f t="shared" si="0"/>
        <v>88.105021959851641</v>
      </c>
      <c r="I6">
        <f t="shared" si="5"/>
        <v>26.061249210567485</v>
      </c>
    </row>
    <row r="7" spans="1:14" x14ac:dyDescent="0.25">
      <c r="A7" t="s">
        <v>5</v>
      </c>
      <c r="B7">
        <v>2.46</v>
      </c>
      <c r="C7">
        <v>119</v>
      </c>
      <c r="D7">
        <f t="shared" si="1"/>
        <v>0.90016134994427144</v>
      </c>
      <c r="E7">
        <f t="shared" si="2"/>
        <v>4.7791234931115296</v>
      </c>
      <c r="F7">
        <f t="shared" si="3"/>
        <v>132.02278194165746</v>
      </c>
      <c r="G7">
        <f t="shared" si="4"/>
        <v>169.59284949995956</v>
      </c>
      <c r="H7">
        <f t="shared" si="0"/>
        <v>127.55107574933874</v>
      </c>
      <c r="I7">
        <f t="shared" si="5"/>
        <v>73.120896470929026</v>
      </c>
    </row>
    <row r="8" spans="1:14" x14ac:dyDescent="0.25">
      <c r="A8" t="s">
        <v>5</v>
      </c>
      <c r="B8">
        <v>3.57</v>
      </c>
      <c r="C8">
        <v>154</v>
      </c>
      <c r="D8">
        <f t="shared" si="1"/>
        <v>1.2725655957915476</v>
      </c>
      <c r="E8">
        <f t="shared" si="2"/>
        <v>5.0369526024136295</v>
      </c>
      <c r="F8">
        <f t="shared" si="3"/>
        <v>174.98465951115779</v>
      </c>
      <c r="G8">
        <f t="shared" si="4"/>
        <v>440.355934799225</v>
      </c>
      <c r="H8">
        <f t="shared" si="0"/>
        <v>169.81396908506952</v>
      </c>
      <c r="I8">
        <f t="shared" si="5"/>
        <v>250.08161822353438</v>
      </c>
    </row>
    <row r="9" spans="1:14" x14ac:dyDescent="0.25">
      <c r="A9" t="s">
        <v>5</v>
      </c>
      <c r="B9">
        <v>4.33</v>
      </c>
      <c r="C9">
        <v>191</v>
      </c>
      <c r="D9">
        <f t="shared" si="1"/>
        <v>1.4655675420143985</v>
      </c>
      <c r="E9">
        <f t="shared" si="2"/>
        <v>5.2522734280466299</v>
      </c>
      <c r="F9">
        <f t="shared" si="3"/>
        <v>202.49279030131967</v>
      </c>
      <c r="G9">
        <f t="shared" si="4"/>
        <v>132.08422891010753</v>
      </c>
      <c r="H9">
        <f t="shared" si="0"/>
        <v>196.96428598729642</v>
      </c>
      <c r="I9">
        <f t="shared" si="5"/>
        <v>35.572707338260443</v>
      </c>
    </row>
    <row r="10" spans="1:14" x14ac:dyDescent="0.25">
      <c r="A10" t="s">
        <v>5</v>
      </c>
      <c r="B10">
        <v>5.33</v>
      </c>
      <c r="C10">
        <v>233</v>
      </c>
      <c r="D10">
        <f t="shared" si="1"/>
        <v>1.6733512381777531</v>
      </c>
      <c r="E10">
        <f t="shared" si="2"/>
        <v>5.4510384535657002</v>
      </c>
      <c r="F10">
        <f t="shared" si="3"/>
        <v>236.96030759574626</v>
      </c>
      <c r="G10">
        <f t="shared" si="4"/>
        <v>15.684036252925505</v>
      </c>
      <c r="H10">
        <f t="shared" si="0"/>
        <v>231.06541308883078</v>
      </c>
      <c r="I10">
        <f t="shared" si="5"/>
        <v>3.7426265168672619</v>
      </c>
    </row>
    <row r="11" spans="1:14" x14ac:dyDescent="0.25">
      <c r="A11" t="s">
        <v>7</v>
      </c>
      <c r="B11">
        <v>3</v>
      </c>
      <c r="C11">
        <v>152</v>
      </c>
      <c r="D11">
        <f t="shared" si="1"/>
        <v>1.0986122886681098</v>
      </c>
      <c r="E11">
        <f t="shared" si="2"/>
        <v>5.0238805208462765</v>
      </c>
      <c r="F11">
        <f t="shared" si="3"/>
        <v>153.40824460834841</v>
      </c>
      <c r="G11">
        <f t="shared" si="4"/>
        <v>1.9831528769423707</v>
      </c>
      <c r="H11">
        <f t="shared" si="0"/>
        <v>148.56509701486101</v>
      </c>
      <c r="I11">
        <f t="shared" si="5"/>
        <v>11.798558517316746</v>
      </c>
    </row>
    <row r="12" spans="1:14" x14ac:dyDescent="0.25">
      <c r="A12" t="s">
        <v>8</v>
      </c>
      <c r="B12">
        <v>4.2</v>
      </c>
      <c r="C12">
        <v>207</v>
      </c>
      <c r="D12">
        <f t="shared" si="1"/>
        <v>1.4350845252893227</v>
      </c>
      <c r="E12">
        <f t="shared" si="2"/>
        <v>5.3327187932653688</v>
      </c>
      <c r="F12">
        <f t="shared" si="3"/>
        <v>197.87665465919835</v>
      </c>
      <c r="G12">
        <f t="shared" si="4"/>
        <v>83.235430207527145</v>
      </c>
      <c r="H12">
        <f t="shared" si="0"/>
        <v>192.40388222711351</v>
      </c>
      <c r="I12">
        <f t="shared" si="5"/>
        <v>213.04665403997276</v>
      </c>
    </row>
    <row r="13" spans="1:14" x14ac:dyDescent="0.25">
      <c r="A13" t="s">
        <v>9</v>
      </c>
      <c r="B13">
        <v>6.6</v>
      </c>
      <c r="C13">
        <v>288</v>
      </c>
      <c r="D13">
        <f t="shared" si="1"/>
        <v>1.8870696490323797</v>
      </c>
      <c r="E13">
        <f t="shared" si="2"/>
        <v>5.6629604801359461</v>
      </c>
      <c r="F13">
        <f t="shared" si="3"/>
        <v>278.5424931660595</v>
      </c>
      <c r="G13">
        <f t="shared" si="4"/>
        <v>89.444435514031241</v>
      </c>
      <c r="H13">
        <f t="shared" si="0"/>
        <v>272.30969349619085</v>
      </c>
      <c r="I13">
        <f t="shared" si="5"/>
        <v>246.18571818347584</v>
      </c>
    </row>
    <row r="14" spans="1:14" x14ac:dyDescent="0.25">
      <c r="A14" t="s">
        <v>9</v>
      </c>
      <c r="B14">
        <v>14.1</v>
      </c>
      <c r="C14">
        <v>534</v>
      </c>
      <c r="D14">
        <f t="shared" si="1"/>
        <v>2.6461747973841225</v>
      </c>
      <c r="E14">
        <f t="shared" si="2"/>
        <v>6.280395838960195</v>
      </c>
      <c r="F14">
        <f t="shared" si="3"/>
        <v>494.64170448260882</v>
      </c>
      <c r="G14">
        <f t="shared" si="4"/>
        <v>1549.0754260342949</v>
      </c>
      <c r="H14">
        <f t="shared" si="0"/>
        <v>487.99251497315902</v>
      </c>
      <c r="I14">
        <f t="shared" si="5"/>
        <v>2116.688678494997</v>
      </c>
    </row>
    <row r="15" spans="1:14" x14ac:dyDescent="0.25">
      <c r="A15" t="s">
        <v>9</v>
      </c>
      <c r="B15">
        <v>24.8</v>
      </c>
      <c r="C15">
        <v>875</v>
      </c>
      <c r="D15">
        <f t="shared" si="1"/>
        <v>3.2108436531709366</v>
      </c>
      <c r="E15">
        <f t="shared" si="2"/>
        <v>6.7742238863576141</v>
      </c>
      <c r="F15">
        <f t="shared" si="3"/>
        <v>758.24432374941205</v>
      </c>
      <c r="G15">
        <f t="shared" si="4"/>
        <v>13631.887936732108</v>
      </c>
      <c r="H15">
        <f t="shared" si="0"/>
        <v>753.13084746793447</v>
      </c>
      <c r="I15">
        <f t="shared" si="5"/>
        <v>14852.090338883854</v>
      </c>
    </row>
    <row r="16" spans="1:14" x14ac:dyDescent="0.25">
      <c r="A16" t="s">
        <v>9</v>
      </c>
      <c r="B16">
        <v>23.6</v>
      </c>
      <c r="C16">
        <v>872</v>
      </c>
      <c r="D16">
        <f t="shared" si="1"/>
        <v>3.1612467120315646</v>
      </c>
      <c r="E16">
        <f t="shared" si="2"/>
        <v>6.7707894239089796</v>
      </c>
      <c r="F16">
        <f t="shared" si="3"/>
        <v>730.32203052880061</v>
      </c>
      <c r="G16">
        <f t="shared" si="4"/>
        <v>20072.647033482106</v>
      </c>
      <c r="H16">
        <f t="shared" si="0"/>
        <v>724.9658361161396</v>
      </c>
      <c r="I16">
        <f t="shared" si="5"/>
        <v>21619.045349025917</v>
      </c>
    </row>
    <row r="17" spans="1:27" x14ac:dyDescent="0.25">
      <c r="A17" t="s">
        <v>10</v>
      </c>
      <c r="B17">
        <v>36</v>
      </c>
      <c r="C17">
        <v>800</v>
      </c>
      <c r="D17">
        <f t="shared" si="1"/>
        <v>3.5835189384561099</v>
      </c>
      <c r="E17">
        <f t="shared" si="2"/>
        <v>6.6846117276679271</v>
      </c>
      <c r="F17">
        <f t="shared" si="3"/>
        <v>1005.19267031059</v>
      </c>
      <c r="G17">
        <f t="shared" si="4"/>
        <v>42104.031949190467</v>
      </c>
      <c r="H17">
        <f t="shared" si="0"/>
        <v>1002.8827985468213</v>
      </c>
      <c r="I17">
        <f t="shared" si="5"/>
        <v>41161.429946190066</v>
      </c>
    </row>
    <row r="18" spans="1:27" x14ac:dyDescent="0.25">
      <c r="A18" t="s">
        <v>11</v>
      </c>
      <c r="B18">
        <v>38</v>
      </c>
      <c r="C18">
        <v>1090</v>
      </c>
      <c r="D18">
        <f t="shared" si="1"/>
        <v>3.6375861597263857</v>
      </c>
      <c r="E18">
        <f t="shared" si="2"/>
        <v>6.9939329752231894</v>
      </c>
      <c r="F18">
        <f t="shared" si="3"/>
        <v>1047.1593193383455</v>
      </c>
      <c r="G18">
        <f t="shared" si="4"/>
        <v>1835.3239195538545</v>
      </c>
      <c r="H18">
        <f t="shared" si="0"/>
        <v>1045.4301622653077</v>
      </c>
      <c r="I18">
        <f t="shared" si="5"/>
        <v>1986.4704356968041</v>
      </c>
    </row>
    <row r="19" spans="1:27" x14ac:dyDescent="0.25">
      <c r="A19" t="s">
        <v>12</v>
      </c>
      <c r="B19">
        <v>46.4</v>
      </c>
      <c r="C19">
        <v>1254</v>
      </c>
      <c r="D19">
        <f t="shared" si="1"/>
        <v>3.8372994592322094</v>
      </c>
      <c r="E19">
        <f t="shared" si="2"/>
        <v>7.1340937211928663</v>
      </c>
      <c r="F19">
        <f t="shared" si="3"/>
        <v>1217.9440093007122</v>
      </c>
      <c r="G19">
        <f t="shared" si="4"/>
        <v>1300.0344653071286</v>
      </c>
      <c r="H19">
        <f t="shared" si="0"/>
        <v>1218.8464645426166</v>
      </c>
      <c r="I19">
        <f t="shared" si="5"/>
        <v>1235.7710551535149</v>
      </c>
    </row>
    <row r="20" spans="1:27" x14ac:dyDescent="0.25">
      <c r="A20" t="s">
        <v>12</v>
      </c>
      <c r="B20">
        <v>46.8</v>
      </c>
      <c r="C20">
        <v>1330</v>
      </c>
      <c r="D20">
        <f t="shared" si="1"/>
        <v>3.8458832029236012</v>
      </c>
      <c r="E20">
        <f t="shared" si="2"/>
        <v>7.1929342212157996</v>
      </c>
      <c r="F20">
        <f t="shared" si="3"/>
        <v>1225.8785871947898</v>
      </c>
      <c r="G20">
        <f t="shared" si="4"/>
        <v>10841.268604552988</v>
      </c>
      <c r="H20">
        <f t="shared" si="0"/>
        <v>1226.9131235271911</v>
      </c>
      <c r="I20">
        <f t="shared" si="5"/>
        <v>10626.904100920152</v>
      </c>
    </row>
    <row r="21" spans="1:27" x14ac:dyDescent="0.25">
      <c r="A21" t="s">
        <v>13</v>
      </c>
      <c r="B21">
        <v>57.2</v>
      </c>
      <c r="C21">
        <v>1368</v>
      </c>
      <c r="D21">
        <f t="shared" si="1"/>
        <v>4.0465538983857519</v>
      </c>
      <c r="E21">
        <f t="shared" si="2"/>
        <v>7.2211050981824956</v>
      </c>
      <c r="F21">
        <f t="shared" si="3"/>
        <v>1426.8442422906405</v>
      </c>
      <c r="G21">
        <f t="shared" si="4"/>
        <v>3462.6448507596065</v>
      </c>
      <c r="H21">
        <f t="shared" si="0"/>
        <v>1431.4866991328533</v>
      </c>
      <c r="I21">
        <f t="shared" si="5"/>
        <v>4030.5609667854419</v>
      </c>
    </row>
    <row r="22" spans="1:27" x14ac:dyDescent="0.25">
      <c r="A22" t="s">
        <v>13</v>
      </c>
      <c r="B22">
        <v>54.8</v>
      </c>
      <c r="C22">
        <v>1224</v>
      </c>
      <c r="D22">
        <f t="shared" si="1"/>
        <v>4.00369019395397</v>
      </c>
      <c r="E22">
        <f t="shared" si="2"/>
        <v>7.1098794630722715</v>
      </c>
      <c r="F22">
        <f t="shared" si="3"/>
        <v>1381.3189307756024</v>
      </c>
      <c r="G22">
        <f t="shared" si="4"/>
        <v>24749.245980378793</v>
      </c>
      <c r="H22">
        <f t="shared" si="0"/>
        <v>1385.1015912739861</v>
      </c>
      <c r="I22">
        <f t="shared" si="5"/>
        <v>25953.722711010461</v>
      </c>
    </row>
    <row r="23" spans="1:27" x14ac:dyDescent="0.25">
      <c r="A23" t="s">
        <v>13</v>
      </c>
      <c r="B23">
        <v>57.9</v>
      </c>
      <c r="C23">
        <v>1320</v>
      </c>
      <c r="D23">
        <f t="shared" si="1"/>
        <v>4.0587173845789497</v>
      </c>
      <c r="E23">
        <f t="shared" si="2"/>
        <v>7.1853870155804165</v>
      </c>
      <c r="F23">
        <f t="shared" si="3"/>
        <v>1440.0341943472408</v>
      </c>
      <c r="G23">
        <f t="shared" si="4"/>
        <v>14408.207812591181</v>
      </c>
      <c r="H23">
        <f t="shared" si="0"/>
        <v>1444.9301727216646</v>
      </c>
      <c r="I23">
        <f t="shared" si="5"/>
        <v>15607.548056264945</v>
      </c>
    </row>
    <row r="24" spans="1:27" x14ac:dyDescent="0.25">
      <c r="A24" t="s">
        <v>14</v>
      </c>
      <c r="B24">
        <v>300</v>
      </c>
      <c r="C24">
        <v>4221</v>
      </c>
      <c r="D24">
        <f t="shared" si="1"/>
        <v>5.7037824746562009</v>
      </c>
      <c r="E24">
        <f t="shared" si="2"/>
        <v>8.3478273457824983</v>
      </c>
      <c r="F24">
        <f t="shared" si="3"/>
        <v>4998.6036329693434</v>
      </c>
      <c r="G24">
        <f t="shared" si="4"/>
        <v>604667.41000712127</v>
      </c>
      <c r="H24">
        <f t="shared" si="0"/>
        <v>5115.4583312682598</v>
      </c>
      <c r="I24">
        <f t="shared" si="5"/>
        <v>800055.70637520007</v>
      </c>
    </row>
    <row r="25" spans="1:27" x14ac:dyDescent="0.25">
      <c r="A25" t="s">
        <v>14</v>
      </c>
      <c r="B25">
        <v>435</v>
      </c>
      <c r="C25">
        <v>8166</v>
      </c>
      <c r="D25">
        <f t="shared" si="1"/>
        <v>6.0753460310886842</v>
      </c>
      <c r="E25">
        <f t="shared" si="2"/>
        <v>9.0077344718795214</v>
      </c>
      <c r="F25">
        <f t="shared" si="3"/>
        <v>6621.000096152502</v>
      </c>
      <c r="G25">
        <f t="shared" si="4"/>
        <v>2387024.7028887779</v>
      </c>
      <c r="H25">
        <f t="shared" si="0"/>
        <v>6806.020610309497</v>
      </c>
      <c r="I25">
        <f t="shared" si="5"/>
        <v>1849543.940382953</v>
      </c>
    </row>
    <row r="26" spans="1:27" x14ac:dyDescent="0.25">
      <c r="A26" t="s">
        <v>15</v>
      </c>
      <c r="B26">
        <v>482</v>
      </c>
      <c r="C26">
        <v>7754</v>
      </c>
      <c r="D26">
        <f t="shared" si="1"/>
        <v>6.1779441140506002</v>
      </c>
      <c r="E26">
        <f t="shared" si="2"/>
        <v>8.9559641182308738</v>
      </c>
      <c r="F26">
        <f t="shared" si="3"/>
        <v>7155.3611020518838</v>
      </c>
      <c r="G26">
        <f t="shared" si="4"/>
        <v>358368.53013653512</v>
      </c>
      <c r="H26">
        <f t="shared" si="0"/>
        <v>7364.3631562250193</v>
      </c>
      <c r="I26">
        <f t="shared" si="5"/>
        <v>151816.87002692869</v>
      </c>
    </row>
    <row r="27" spans="1:27" x14ac:dyDescent="0.25">
      <c r="A27" t="s">
        <v>14</v>
      </c>
      <c r="B27">
        <v>600</v>
      </c>
      <c r="C27">
        <v>7877</v>
      </c>
      <c r="D27">
        <f t="shared" si="1"/>
        <v>6.3969296552161463</v>
      </c>
      <c r="E27">
        <f t="shared" si="2"/>
        <v>8.9717023997033252</v>
      </c>
      <c r="F27">
        <f t="shared" si="3"/>
        <v>8444.5768473402695</v>
      </c>
      <c r="G27">
        <f t="shared" si="4"/>
        <v>322143.47763671959</v>
      </c>
      <c r="H27">
        <f t="shared" si="0"/>
        <v>8714.0741384318353</v>
      </c>
      <c r="I27">
        <f t="shared" si="5"/>
        <v>700693.11323139933</v>
      </c>
    </row>
    <row r="28" spans="1:27" x14ac:dyDescent="0.25">
      <c r="G28">
        <f>SUM(G2:G27)</f>
        <v>3807380.4650219865</v>
      </c>
      <c r="I28">
        <f>SUM(I2:I27)</f>
        <v>3642552.2287487267</v>
      </c>
    </row>
    <row r="29" spans="1:27" x14ac:dyDescent="0.25">
      <c r="B29">
        <v>2.1000000000000001E-2</v>
      </c>
      <c r="C29">
        <v>0.28199999999999997</v>
      </c>
      <c r="D29">
        <v>0.41</v>
      </c>
      <c r="E29">
        <v>2.98</v>
      </c>
      <c r="F29">
        <v>1.52</v>
      </c>
      <c r="G29">
        <v>2.46</v>
      </c>
      <c r="H29">
        <v>3.57</v>
      </c>
      <c r="I29">
        <v>4.33</v>
      </c>
      <c r="J29">
        <v>5.33</v>
      </c>
      <c r="K29">
        <v>3</v>
      </c>
      <c r="L29">
        <v>4.2</v>
      </c>
      <c r="M29">
        <v>6.6</v>
      </c>
      <c r="N29">
        <v>14.1</v>
      </c>
      <c r="O29">
        <v>24.8</v>
      </c>
      <c r="P29">
        <v>23.6</v>
      </c>
      <c r="Q29">
        <v>36</v>
      </c>
      <c r="R29">
        <v>38</v>
      </c>
      <c r="S29">
        <v>46.4</v>
      </c>
      <c r="T29">
        <v>46.8</v>
      </c>
      <c r="U29">
        <v>57.2</v>
      </c>
      <c r="V29">
        <v>54.8</v>
      </c>
      <c r="W29">
        <v>57.9</v>
      </c>
      <c r="X29">
        <v>300</v>
      </c>
      <c r="Y29">
        <v>435</v>
      </c>
      <c r="Z29">
        <v>482</v>
      </c>
      <c r="AA29">
        <v>600</v>
      </c>
    </row>
    <row r="30" spans="1:27" x14ac:dyDescent="0.25">
      <c r="B30">
        <v>3.6</v>
      </c>
      <c r="C30">
        <v>28.1</v>
      </c>
      <c r="D30">
        <v>35.1</v>
      </c>
      <c r="E30">
        <v>167</v>
      </c>
      <c r="F30">
        <v>83</v>
      </c>
      <c r="G30">
        <v>119</v>
      </c>
      <c r="H30">
        <v>154</v>
      </c>
      <c r="I30">
        <v>191</v>
      </c>
      <c r="J30">
        <v>233</v>
      </c>
      <c r="K30">
        <v>152</v>
      </c>
      <c r="L30">
        <v>207</v>
      </c>
      <c r="M30">
        <v>288</v>
      </c>
      <c r="N30">
        <v>534</v>
      </c>
      <c r="O30">
        <v>875</v>
      </c>
      <c r="P30">
        <v>872</v>
      </c>
      <c r="Q30">
        <v>800</v>
      </c>
      <c r="R30">
        <v>1090</v>
      </c>
      <c r="S30">
        <v>1254</v>
      </c>
      <c r="T30">
        <v>1330</v>
      </c>
      <c r="U30">
        <v>1368</v>
      </c>
      <c r="V30">
        <v>1224</v>
      </c>
      <c r="W30">
        <v>1320</v>
      </c>
      <c r="X30">
        <v>4221</v>
      </c>
      <c r="Y30">
        <v>8166</v>
      </c>
      <c r="Z30">
        <v>7754</v>
      </c>
      <c r="AA30">
        <v>7877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I2" sqref="I2:I14"/>
    </sheetView>
  </sheetViews>
  <sheetFormatPr defaultRowHeight="15" x14ac:dyDescent="0.25"/>
  <sheetData>
    <row r="2" spans="1:9" x14ac:dyDescent="0.25">
      <c r="A2" t="s">
        <v>3</v>
      </c>
      <c r="B2">
        <v>2.1000000000000001E-2</v>
      </c>
      <c r="C2">
        <v>3.6</v>
      </c>
      <c r="D2" t="s">
        <v>9</v>
      </c>
      <c r="E2">
        <v>24.8</v>
      </c>
      <c r="F2">
        <v>875</v>
      </c>
      <c r="G2" t="s">
        <v>18</v>
      </c>
      <c r="H2" t="s">
        <v>19</v>
      </c>
      <c r="I2" t="str">
        <f>A2&amp;G2&amp;B2&amp;G2&amp;C2&amp;G2&amp;D2&amp;G2&amp;E2&amp;G2&amp;F2&amp;H2</f>
        <v>Mouse &amp; 0.021 &amp; 3.6 &amp; Dog &amp; 24.8 &amp; 875 \\ \hline</v>
      </c>
    </row>
    <row r="3" spans="1:9" x14ac:dyDescent="0.25">
      <c r="A3" t="s">
        <v>4</v>
      </c>
      <c r="B3">
        <v>0.28199999999999997</v>
      </c>
      <c r="C3">
        <v>28.1</v>
      </c>
      <c r="D3" t="s">
        <v>9</v>
      </c>
      <c r="E3">
        <v>23.6</v>
      </c>
      <c r="F3">
        <v>872</v>
      </c>
      <c r="G3" t="s">
        <v>18</v>
      </c>
      <c r="H3" t="s">
        <v>19</v>
      </c>
      <c r="I3" t="str">
        <f>A3&amp;G3&amp;B3&amp;G3&amp;C3&amp;G3&amp;D3&amp;G3&amp;E3&amp;G3&amp;F3&amp;H3</f>
        <v>Rat &amp; 0.282 &amp; 28.1 &amp; Dog &amp; 23.6 &amp; 872 \\ \hline</v>
      </c>
    </row>
    <row r="4" spans="1:9" x14ac:dyDescent="0.25">
      <c r="A4" t="s">
        <v>6</v>
      </c>
      <c r="B4">
        <v>0.41</v>
      </c>
      <c r="C4">
        <v>35.1</v>
      </c>
      <c r="D4" t="s">
        <v>10</v>
      </c>
      <c r="E4">
        <v>36</v>
      </c>
      <c r="F4">
        <v>800</v>
      </c>
      <c r="G4" t="s">
        <v>18</v>
      </c>
      <c r="H4" t="s">
        <v>19</v>
      </c>
      <c r="I4" t="str">
        <f t="shared" ref="I4:I14" si="0">A4&amp;G4&amp;B4&amp;G4&amp;C4&amp;G4&amp;D4&amp;G4&amp;E4&amp;G4&amp;F4&amp;H4</f>
        <v>Guinea pig &amp; 0.41 &amp; 35.1 &amp; Goat &amp; 36 &amp; 800 \\ \hline</v>
      </c>
    </row>
    <row r="5" spans="1:9" x14ac:dyDescent="0.25">
      <c r="A5" t="s">
        <v>5</v>
      </c>
      <c r="B5">
        <v>2.98</v>
      </c>
      <c r="C5">
        <v>167</v>
      </c>
      <c r="D5" t="s">
        <v>11</v>
      </c>
      <c r="E5">
        <v>38</v>
      </c>
      <c r="F5">
        <v>1090</v>
      </c>
      <c r="G5" t="s">
        <v>18</v>
      </c>
      <c r="H5" t="s">
        <v>19</v>
      </c>
      <c r="I5" t="str">
        <f t="shared" si="0"/>
        <v>Rabbit &amp; 2.98 &amp; 167 &amp; Chimpanzee &amp; 38 &amp; 1090 \\ \hline</v>
      </c>
    </row>
    <row r="6" spans="1:9" x14ac:dyDescent="0.25">
      <c r="A6" t="s">
        <v>5</v>
      </c>
      <c r="B6">
        <v>1.52</v>
      </c>
      <c r="C6">
        <v>83</v>
      </c>
      <c r="D6" t="s">
        <v>12</v>
      </c>
      <c r="E6">
        <v>46.4</v>
      </c>
      <c r="F6">
        <v>1254</v>
      </c>
      <c r="G6" t="s">
        <v>18</v>
      </c>
      <c r="H6" t="s">
        <v>19</v>
      </c>
      <c r="I6" t="str">
        <f t="shared" si="0"/>
        <v>Rabbit &amp; 1.52 &amp; 83 &amp; Sheep &amp; 46.4 &amp; 1254 \\ \hline</v>
      </c>
    </row>
    <row r="7" spans="1:9" x14ac:dyDescent="0.25">
      <c r="A7" t="s">
        <v>5</v>
      </c>
      <c r="B7">
        <v>2.46</v>
      </c>
      <c r="C7">
        <v>119</v>
      </c>
      <c r="D7" t="s">
        <v>12</v>
      </c>
      <c r="E7">
        <v>46.8</v>
      </c>
      <c r="F7">
        <v>1330</v>
      </c>
      <c r="G7" t="s">
        <v>18</v>
      </c>
      <c r="H7" t="s">
        <v>19</v>
      </c>
      <c r="I7" t="str">
        <f t="shared" si="0"/>
        <v>Rabbit &amp; 2.46 &amp; 119 &amp; Sheep &amp; 46.8 &amp; 1330 \\ \hline</v>
      </c>
    </row>
    <row r="8" spans="1:9" x14ac:dyDescent="0.25">
      <c r="A8" t="s">
        <v>5</v>
      </c>
      <c r="B8">
        <v>3.57</v>
      </c>
      <c r="C8">
        <v>154</v>
      </c>
      <c r="D8" t="s">
        <v>13</v>
      </c>
      <c r="E8">
        <v>57.2</v>
      </c>
      <c r="F8">
        <v>1368</v>
      </c>
      <c r="G8" t="s">
        <v>18</v>
      </c>
      <c r="H8" t="s">
        <v>19</v>
      </c>
      <c r="I8" t="str">
        <f t="shared" si="0"/>
        <v>Rabbit &amp; 3.57 &amp; 154 &amp; Woman &amp; 57.2 &amp; 1368 \\ \hline</v>
      </c>
    </row>
    <row r="9" spans="1:9" x14ac:dyDescent="0.25">
      <c r="A9" t="s">
        <v>5</v>
      </c>
      <c r="B9">
        <v>4.33</v>
      </c>
      <c r="C9">
        <v>191</v>
      </c>
      <c r="D9" t="s">
        <v>13</v>
      </c>
      <c r="E9">
        <v>54.8</v>
      </c>
      <c r="F9">
        <v>1224</v>
      </c>
      <c r="G9" t="s">
        <v>18</v>
      </c>
      <c r="H9" t="s">
        <v>19</v>
      </c>
      <c r="I9" t="str">
        <f t="shared" si="0"/>
        <v>Rabbit &amp; 4.33 &amp; 191 &amp; Woman &amp; 54.8 &amp; 1224 \\ \hline</v>
      </c>
    </row>
    <row r="10" spans="1:9" x14ac:dyDescent="0.25">
      <c r="A10" t="s">
        <v>5</v>
      </c>
      <c r="B10">
        <v>5.33</v>
      </c>
      <c r="C10">
        <v>233</v>
      </c>
      <c r="D10" t="s">
        <v>13</v>
      </c>
      <c r="E10">
        <v>57.9</v>
      </c>
      <c r="F10">
        <v>1320</v>
      </c>
      <c r="G10" t="s">
        <v>18</v>
      </c>
      <c r="H10" t="s">
        <v>19</v>
      </c>
      <c r="I10" t="str">
        <f t="shared" si="0"/>
        <v>Rabbit &amp; 5.33 &amp; 233 &amp; Woman &amp; 57.9 &amp; 1320 \\ \hline</v>
      </c>
    </row>
    <row r="11" spans="1:9" x14ac:dyDescent="0.25">
      <c r="A11" t="s">
        <v>7</v>
      </c>
      <c r="B11">
        <v>3</v>
      </c>
      <c r="C11">
        <v>152</v>
      </c>
      <c r="D11" t="s">
        <v>14</v>
      </c>
      <c r="E11">
        <v>300</v>
      </c>
      <c r="F11">
        <v>4221</v>
      </c>
      <c r="G11" t="s">
        <v>18</v>
      </c>
      <c r="H11" t="s">
        <v>19</v>
      </c>
      <c r="I11" t="str">
        <f t="shared" si="0"/>
        <v>Cat &amp; 3 &amp; 152 &amp; Cow &amp; 300 &amp; 4221 \\ \hline</v>
      </c>
    </row>
    <row r="12" spans="1:9" x14ac:dyDescent="0.25">
      <c r="A12" t="s">
        <v>8</v>
      </c>
      <c r="B12">
        <v>4.2</v>
      </c>
      <c r="C12">
        <v>207</v>
      </c>
      <c r="D12" t="s">
        <v>14</v>
      </c>
      <c r="E12">
        <v>435</v>
      </c>
      <c r="F12">
        <v>8166</v>
      </c>
      <c r="G12" t="s">
        <v>18</v>
      </c>
      <c r="H12" t="s">
        <v>19</v>
      </c>
      <c r="I12" t="str">
        <f t="shared" si="0"/>
        <v>Macque &amp; 4.2 &amp; 207 &amp; Cow &amp; 435 &amp; 8166 \\ \hline</v>
      </c>
    </row>
    <row r="13" spans="1:9" x14ac:dyDescent="0.25">
      <c r="A13" t="s">
        <v>9</v>
      </c>
      <c r="B13">
        <v>6.6</v>
      </c>
      <c r="C13">
        <v>288</v>
      </c>
      <c r="D13" t="s">
        <v>15</v>
      </c>
      <c r="E13">
        <v>482</v>
      </c>
      <c r="F13">
        <v>7754</v>
      </c>
      <c r="G13" t="s">
        <v>18</v>
      </c>
      <c r="H13" t="s">
        <v>19</v>
      </c>
      <c r="I13" t="str">
        <f t="shared" si="0"/>
        <v>Dog &amp; 6.6 &amp; 288 &amp; Heifer &amp; 482 &amp; 7754 \\ \hline</v>
      </c>
    </row>
    <row r="14" spans="1:9" x14ac:dyDescent="0.25">
      <c r="A14" t="s">
        <v>9</v>
      </c>
      <c r="B14">
        <v>14.1</v>
      </c>
      <c r="C14">
        <v>534</v>
      </c>
      <c r="D14" t="s">
        <v>14</v>
      </c>
      <c r="E14">
        <v>600</v>
      </c>
      <c r="F14">
        <v>7877</v>
      </c>
      <c r="G14" t="s">
        <v>18</v>
      </c>
      <c r="H14" t="s">
        <v>19</v>
      </c>
      <c r="I14" t="str">
        <f t="shared" si="0"/>
        <v>Dog &amp; 14.1 &amp; 534 &amp; Cow &amp; 600 &amp; 7877 \\ \hline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</vt:lpstr>
      <vt:lpstr>rr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Mahaffy</dc:creator>
  <cp:lastModifiedBy>Joseph Mahaffy</cp:lastModifiedBy>
  <dcterms:created xsi:type="dcterms:W3CDTF">2015-02-03T06:58:59Z</dcterms:created>
  <dcterms:modified xsi:type="dcterms:W3CDTF">2017-08-29T18:40:00Z</dcterms:modified>
</cp:coreProperties>
</file>